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15192" windowHeight="1252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<sst xmlns="http://schemas.openxmlformats.org/spreadsheetml/2006/main" count="163" uniqueCount="120">
  <si>
    <t>(найменування  організації)</t>
  </si>
  <si>
    <t xml:space="preserve">   </t>
  </si>
  <si>
    <t>ДОГОВІРНА ЦІНА</t>
  </si>
  <si>
    <t>Одиниця
виміру</t>
  </si>
  <si>
    <t>Кількість</t>
  </si>
  <si>
    <t>Розділ 1. Земляне полотно та споруди
дорожнього водовідведення</t>
  </si>
  <si>
    <t>Скошування трави навісною косаркою
КС-2.1 на базі трактора потужністю до 40
кВт [55 к.с.]</t>
  </si>
  <si>
    <t>1 км</t>
  </si>
  <si>
    <t>Скошування трави з використанням
кущоріза</t>
  </si>
  <si>
    <t>100 м2</t>
  </si>
  <si>
    <t>Вирізування сухих гілок вручну на
деревах з діаметром стовбура до 350 мм,
5 зрізів</t>
  </si>
  <si>
    <t>1 дерево</t>
  </si>
  <si>
    <t>10 шт</t>
  </si>
  <si>
    <t>Збирання зрізаних гілок листяних порід</t>
  </si>
  <si>
    <t>Вирізання порослі кущів косаркою</t>
  </si>
  <si>
    <t>Очищення водовідвідних канав від бруду
та сміття вручну</t>
  </si>
  <si>
    <t>1м.кан.</t>
  </si>
  <si>
    <t>Часткове відновлення профілю
водовідвідних канав вручну [в межах
5%]: ґрунт ІІ групи</t>
  </si>
  <si>
    <t>1 м кан.</t>
  </si>
  <si>
    <t>Розроблення ґрунту з навантаженням на
автомобілі-самоскиди екскаваторами
одноковшовими дизельними на
гусеничному ходу з ковшом місткістю 0,
65 [0,5-1] м3, група ґрунтів 1</t>
  </si>
  <si>
    <t>1000м3</t>
  </si>
  <si>
    <t>Перевезення грунту самоскидами на
відстань до 5 км</t>
  </si>
  <si>
    <t>т</t>
  </si>
  <si>
    <t>Відновлення профілю водовідвідних
канав автогрейдером середнього типу</t>
  </si>
  <si>
    <t>1 км.пр</t>
  </si>
  <si>
    <t>Засипання промоїн і просідань
щебеневою сумішю</t>
  </si>
  <si>
    <t>1 м3</t>
  </si>
  <si>
    <t>Планування узбіч автогрейдером
середнього типу</t>
  </si>
  <si>
    <t>1км од.с</t>
  </si>
  <si>
    <t>Прибирання сміття на узбіччях, в смузі
відводу, на укосах та розділювальній
смузі</t>
  </si>
  <si>
    <t>Всього по розділу 1</t>
  </si>
  <si>
    <t>Розділ 2. Дорожній одяг</t>
  </si>
  <si>
    <t>1000 м2</t>
  </si>
  <si>
    <t>Збирання окремих предметів з проїзної
частини дороги та тротуарів</t>
  </si>
  <si>
    <t>Влаштування вирівнюючого шару із
дрібнозернистої асфальтобетонної
суміші асфальтоукладачем, при ширині
укладання 3,5 м [при виконанні робіт на
одній половині проїзної частини дороги, з
рухом транспорту по другій половині з
інтенсивністю більше 150 автомобілів за
добу]</t>
  </si>
  <si>
    <t>100 т</t>
  </si>
  <si>
    <t>Ущільнення асфальтобетонного шару
котком дорожнім самохідним вібраційним
гладковальцевим масою 13 т за шість
проходів котка по одному сліду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</si>
  <si>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Виключати на кожний прохід при зміні
кількості проходів з норми 2-4-17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</si>
  <si>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на
пневмоколісному ходу за шість проходів
котка по одному сліду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</si>
  <si>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Виключати на кожний прохід при зміні
кількості проходів з норми 2-4-25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</si>
  <si>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вібраційним
комбінованої дії масою 9,7 т за шість
проходів котка по одному сліду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</si>
  <si>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Виключати на кожний прохід при зміні
кількості проходів з норми 2-4-31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</si>
  <si>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Відновлення профілю щебеневих
покриттів товщиною 18 см при ширині
покриття, що профілюється до 6 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</si>
  <si>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100м3</t>
  </si>
  <si>
    <t>Всього по розділу 2</t>
  </si>
  <si>
    <t>Розділ 3. Транспортні споруди</t>
  </si>
  <si>
    <t>Очищення отворів водопропускних труб
та малих мостів від бруду та наносів
вручну</t>
  </si>
  <si>
    <t>1 м</t>
  </si>
  <si>
    <t>Очищення від бруду елементів моста
вручну</t>
  </si>
  <si>
    <t>1 м2</t>
  </si>
  <si>
    <t>Очищення підмостового русла від кущів,
очерету та трави</t>
  </si>
  <si>
    <t>10 м2</t>
  </si>
  <si>
    <t>Фарбування металевого перильного
огородження мостів вручну</t>
  </si>
  <si>
    <t>10 м</t>
  </si>
  <si>
    <t>Ремонт пошкодженої штукатурки мостів
та труб</t>
  </si>
  <si>
    <t>м2</t>
  </si>
  <si>
    <t>Всього по розділу 3</t>
  </si>
  <si>
    <t>Розділ 4. Об'єкти дорожнього сервісу та
інженерне облаштування</t>
  </si>
  <si>
    <t>Прибирання автобусних зупинок від
сміття</t>
  </si>
  <si>
    <t>зупинка</t>
  </si>
  <si>
    <t>Прибирання автопавільонів від сміття
влітку</t>
  </si>
  <si>
    <t>Ремонт дерев'яного настилу лав
довжиною 2,5 м</t>
  </si>
  <si>
    <t>лава</t>
  </si>
  <si>
    <t>Всього по розділу 4</t>
  </si>
  <si>
    <t>Розділ 5. Аварійні роботи</t>
  </si>
  <si>
    <t>Ліквідація вибоїн машиною
пневмоструменевим методом, при
глибині вибоїн 50 мм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</si>
  <si>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На кожні 5 мм зміни глибини виключати
до 20 мм [при виконанні робіт на одній
половині проїзної частини дороги, з
рухом транспорту по другій половині з
інтенсивністю більше 150 автомобілів за
добу]</t>
  </si>
  <si>
    <t>На кожні 5 мм зміни глибини виключати
до 30 мм [при виконанні робіт на одній
половині проїзної частини дороги, з
рухом транспорту по другій половині з
інтенсивністю більше 150 автомобілів за
добу]</t>
  </si>
  <si>
    <t>На кожні 5 мм зміни глибини виключати
до 40 мм [при виконанні робіт на одній
половині проїзної частини дороги, з
рухом 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</si>
  <si>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</si>
  <si>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</si>
  <si>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3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</si>
  <si>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3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</si>
  <si>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10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</si>
  <si>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10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</si>
  <si>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щебеневих покриттів,
при глибині вибоїни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</si>
  <si>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щебеневих покриттів,
при глибині вибоїни до 100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</si>
  <si>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Розбирання дорожніх покриттів та основ
асфальтобетонних</t>
  </si>
  <si>
    <t>100 м3</t>
  </si>
  <si>
    <t>Всього по розділу 5</t>
  </si>
  <si>
    <t>Розділ 6. Утримання технічних засобів
ОДР</t>
  </si>
  <si>
    <t>Демонтаж щитів дорожніх знаків на
одному стояку</t>
  </si>
  <si>
    <t>щит</t>
  </si>
  <si>
    <t>Демонтаж щитів дорожніх знаків на двох
стояках</t>
  </si>
  <si>
    <t>Монтаж щитів дорожніх знаків (раніше
демонтованих) на одному стояку</t>
  </si>
  <si>
    <t>Монтаж щитів дорожніх знаків (раніше
демонтованих) на двох стояках</t>
  </si>
  <si>
    <t>Всього по розділу 6</t>
  </si>
  <si>
    <t xml:space="preserve">Податок на додану вартість </t>
  </si>
  <si>
    <t xml:space="preserve">     </t>
  </si>
  <si>
    <t xml:space="preserve"> </t>
  </si>
  <si>
    <r>
      <t xml:space="preserve">Замовник  </t>
    </r>
    <r>
      <rPr>
        <b/>
        <u val="single"/>
        <sz val="10"/>
        <color indexed="8"/>
        <rFont val="Arial Cyr"/>
        <family val="0"/>
      </rPr>
      <t xml:space="preserve">ДП "Служба МАД у Волинській області"  </t>
    </r>
    <r>
      <rPr>
        <b/>
        <sz val="10"/>
        <color indexed="8"/>
        <rFont val="Arial Cyr"/>
        <family val="0"/>
      </rPr>
      <t xml:space="preserve">                   </t>
    </r>
  </si>
  <si>
    <r>
      <t xml:space="preserve">Генпідрядник </t>
    </r>
    <r>
      <rPr>
        <b/>
        <u val="single"/>
        <sz val="10"/>
        <color indexed="8"/>
        <rFont val="Arial Cyr"/>
        <family val="0"/>
      </rPr>
      <t xml:space="preserve">Товариство з обмеженою відповідальністю "АМіЛа" </t>
    </r>
    <r>
      <rPr>
        <b/>
        <sz val="10"/>
        <color indexed="8"/>
        <rFont val="Arial Cyr"/>
        <family val="0"/>
      </rPr>
      <t xml:space="preserve">                     </t>
    </r>
  </si>
  <si>
    <t>на Послуги з експлуатаційного утримання автомобільних доріг загального
користування місцевого значення центральної частини Ковельського району протяжністю 374,2 км
(Ковельський район за старим адміністративним поділом) Волинської області</t>
  </si>
  <si>
    <t xml:space="preserve">Вид договірної ціни: тверда за укрупненими показниками вартості                      </t>
  </si>
  <si>
    <t>Визначена згідно СОУ 42.1-37641918-085:2018, Кошторисних норм України "Настанова з визначення вартості будівництва" затверджених наказом Міністерства розвитку громад та територій України від 01.11.2021.; технічного завдання</t>
  </si>
  <si>
    <t xml:space="preserve">Складена в поточних цінах станом на                                  2022р.                      </t>
  </si>
  <si>
    <t>№
ч/ч</t>
  </si>
  <si>
    <t xml:space="preserve">Найменування робіт </t>
  </si>
  <si>
    <t>Ціна одиниці,
тис.грн.</t>
  </si>
  <si>
    <t>Загальна вартість,
тис. грн.</t>
  </si>
  <si>
    <t>Ковельський район</t>
  </si>
  <si>
    <t xml:space="preserve">Всього </t>
  </si>
  <si>
    <t xml:space="preserve">Кошти на покриття ризиків  (15 %) </t>
  </si>
  <si>
    <t>Податки, збори, обов’язкові платежі, встановлені чинним законодавством і не враховані складовими вартості будівництва (крім ПДВ)</t>
  </si>
  <si>
    <t>Всього договірна ціна з урахуванням ПДВ</t>
  </si>
  <si>
    <t>-</t>
  </si>
  <si>
    <t>Керівник підприємства</t>
  </si>
  <si>
    <t>Керівник (генеральної)</t>
  </si>
  <si>
    <t>(організації) - замовника</t>
  </si>
  <si>
    <t>підрядної організації</t>
  </si>
  <si>
    <t>підпис, ініціали, прізвище, печатка</t>
  </si>
  <si>
    <t>Вирізування сухих гілок вручну на
деревах з діаметром стовбура до 500 мм,
15 зрізів</t>
  </si>
  <si>
    <t>Видалення дерев з діаметром прикорня
від 16 см до 20 см вручну</t>
  </si>
  <si>
    <t>Профілювання щебеневих доріг
автогрейдером ДЗ-143 при ширині покриття, що профілюється до 6 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</si>
  <si>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Профілювання щебеневих доріг
автогрейдером ДЗ-143 при ширині покриття, що профілюється до 7 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</si>
  <si>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вібраційним
гладковальцевим,масою 11 т. Віднімати на кожен прохід до чотирьох проходів [при виконанні робіт на одній половині проїзної частини 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</si>
  <si>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вібраційним
гладковальцевим, масою 11 т за шість проходів по одному сліду [при виконанні робіт на одній половині проїзної частини дороги, з
рухом транспорту по другій половині з
інтенсивністю більше 150 автомобілів за
добу]</t>
  </si>
  <si>
    <t>Очищення покриття навісною щіткою,
середньозабруднене покриття [при
виконанні робіт на одній половині проїзної частини дороги, з рухом транспорту по другій половині з інтенсивністю більше 150 автомобілів за добу]</t>
  </si>
  <si>
    <t>Очищення покриття від сміття та
нанесеного ґрунту біля бордюру
прибиральною машиною,
середньозабруднене покриття [при
виконанні робіт на одній половині
проїзної частини дороги, з рухом транспорту по другій половині з інтенсивністю більше 150 автомобілів за добу]</t>
  </si>
  <si>
    <t>Улаштування вирівнювальних шарів
основи із щебенево-піщаної суміші
автогрейдером /проведення робiт на однiй половинi проїзної частини при
систематичному русi транспорту на
другiй/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</si>
</sst>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43">
    <font>
      <sz val="10"/>
      <name val="Arial Cyr"/>
      <family val="0"/>
    </font>
    <font>
      <sz val="10"/>
      <color indexed="8"/>
      <name val="Arial Cyr"/>
      <family val="0"/>
    </font>
    <font>
      <i/>
      <sz val="8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vertical="top" wrapText="1"/>
    </xf>
    <xf numFmtId="0" fontId="25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top" wrapText="1"/>
    </xf>
    <xf numFmtId="173" fontId="1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6"/>
  <sheetViews>
    <sheetView showGridLines="0" tabSelected="1" view="pageLayout" workbookViewId="0" topLeftCell="A22">
      <selection activeCell="B15" sqref="B14:D15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17.50390625" style="0" customWidth="1"/>
    <col min="4" max="4" width="11.75390625" style="0" customWidth="1"/>
    <col min="5" max="5" width="11.125" style="0" customWidth="1"/>
    <col min="6" max="6" width="12.375" style="0" customWidth="1"/>
    <col min="7" max="7" width="11.75390625" style="0" customWidth="1"/>
    <col min="8" max="8" width="11.875" style="0" customWidth="1"/>
    <col min="9" max="9" width="0.875" style="0" customWidth="1"/>
  </cols>
  <sheetData>
    <row r="1" spans="1:7" ht="14.25" customHeight="1">
      <c r="A1" s="13" t="s">
        <v>90</v>
      </c>
      <c r="B1" s="14"/>
      <c r="C1" s="14"/>
      <c r="D1" s="14"/>
      <c r="E1" s="14"/>
      <c r="F1" s="14"/>
      <c r="G1" s="14"/>
    </row>
    <row r="2" spans="1:6" ht="12" customHeight="1">
      <c r="A2" s="7" t="s">
        <v>0</v>
      </c>
      <c r="B2" s="6"/>
      <c r="C2" s="6"/>
      <c r="D2" s="6"/>
      <c r="E2" s="6"/>
      <c r="F2" s="6"/>
    </row>
    <row r="3" spans="1:7" ht="14.25" customHeight="1">
      <c r="A3" s="13" t="s">
        <v>91</v>
      </c>
      <c r="B3" s="15"/>
      <c r="C3" s="15"/>
      <c r="D3" s="15"/>
      <c r="E3" s="15"/>
      <c r="F3" s="15"/>
      <c r="G3" s="15"/>
    </row>
    <row r="4" spans="1:6" ht="12" customHeight="1">
      <c r="A4" s="7" t="s">
        <v>0</v>
      </c>
      <c r="B4" s="6"/>
      <c r="C4" s="6"/>
      <c r="D4" s="6"/>
      <c r="E4" s="6"/>
      <c r="F4" s="6"/>
    </row>
    <row r="5" spans="1:7" ht="14.25" customHeight="1">
      <c r="A5" s="6" t="s">
        <v>1</v>
      </c>
      <c r="B5" s="7"/>
      <c r="C5" s="7"/>
      <c r="D5" s="7"/>
      <c r="E5" s="7"/>
      <c r="F5" s="7"/>
      <c r="G5" s="7"/>
    </row>
    <row r="6" spans="1:8" ht="15" customHeight="1">
      <c r="A6" s="8" t="s">
        <v>2</v>
      </c>
      <c r="B6" s="9"/>
      <c r="C6" s="9"/>
      <c r="D6" s="9"/>
      <c r="E6" s="9"/>
      <c r="F6" s="9"/>
      <c r="G6" s="9"/>
      <c r="H6" s="9"/>
    </row>
    <row r="7" spans="1:8" ht="56.25" customHeight="1">
      <c r="A7" s="8" t="s">
        <v>92</v>
      </c>
      <c r="B7" s="8"/>
      <c r="C7" s="8"/>
      <c r="D7" s="8"/>
      <c r="E7" s="8"/>
      <c r="F7" s="8"/>
      <c r="G7" s="8"/>
      <c r="H7" s="8"/>
    </row>
    <row r="8" spans="1:6" ht="14.25" customHeight="1">
      <c r="A8" s="6" t="s">
        <v>93</v>
      </c>
      <c r="B8" s="10"/>
      <c r="C8" s="10"/>
      <c r="D8" s="10"/>
      <c r="E8" s="10"/>
      <c r="F8" s="10"/>
    </row>
    <row r="9" spans="1:6" ht="14.25" customHeight="1">
      <c r="A9" s="1"/>
      <c r="B9" s="2"/>
      <c r="C9" s="2"/>
      <c r="D9" s="2"/>
      <c r="E9" s="2"/>
      <c r="F9" s="2"/>
    </row>
    <row r="10" spans="1:8" ht="41.25" customHeight="1">
      <c r="A10" s="6" t="s">
        <v>94</v>
      </c>
      <c r="B10" s="6"/>
      <c r="C10" s="6"/>
      <c r="D10" s="6"/>
      <c r="E10" s="6"/>
      <c r="F10" s="6"/>
      <c r="G10" s="6"/>
      <c r="H10" s="6"/>
    </row>
    <row r="11" spans="1:8" ht="12" customHeight="1">
      <c r="A11" s="1"/>
      <c r="B11" s="1"/>
      <c r="C11" s="1"/>
      <c r="D11" s="1"/>
      <c r="E11" s="1"/>
      <c r="F11" s="1"/>
      <c r="G11" s="1"/>
      <c r="H11" s="1"/>
    </row>
    <row r="12" spans="1:6" ht="14.25" customHeight="1">
      <c r="A12" s="6" t="s">
        <v>95</v>
      </c>
      <c r="B12" s="6"/>
      <c r="C12" s="6"/>
      <c r="D12" s="6"/>
      <c r="E12" s="6"/>
      <c r="F12" s="6"/>
    </row>
    <row r="13" spans="1:8" ht="43.5" customHeight="1">
      <c r="A13" s="3" t="s">
        <v>96</v>
      </c>
      <c r="B13" s="16" t="s">
        <v>97</v>
      </c>
      <c r="C13" s="16"/>
      <c r="D13" s="16"/>
      <c r="E13" s="3" t="s">
        <v>3</v>
      </c>
      <c r="F13" s="3" t="s">
        <v>4</v>
      </c>
      <c r="G13" s="3" t="s">
        <v>98</v>
      </c>
      <c r="H13" s="3" t="s">
        <v>99</v>
      </c>
    </row>
    <row r="14" spans="1:8" ht="15" customHeight="1">
      <c r="A14" s="4">
        <v>1</v>
      </c>
      <c r="B14" s="16">
        <v>2</v>
      </c>
      <c r="C14" s="16"/>
      <c r="D14" s="16"/>
      <c r="E14" s="3">
        <v>3</v>
      </c>
      <c r="F14" s="4">
        <v>4</v>
      </c>
      <c r="G14" s="3">
        <v>5</v>
      </c>
      <c r="H14" s="3">
        <v>6</v>
      </c>
    </row>
    <row r="15" spans="1:8" ht="18" customHeight="1">
      <c r="A15" s="4"/>
      <c r="B15" s="18" t="s">
        <v>100</v>
      </c>
      <c r="C15" s="18"/>
      <c r="D15" s="18"/>
      <c r="E15" s="19"/>
      <c r="F15" s="19"/>
      <c r="G15" s="19"/>
      <c r="H15" s="19"/>
    </row>
    <row r="16" spans="1:8" ht="27.75" customHeight="1">
      <c r="A16" s="20"/>
      <c r="B16" s="21" t="s">
        <v>5</v>
      </c>
      <c r="C16" s="21"/>
      <c r="D16" s="21"/>
      <c r="E16" s="20"/>
      <c r="F16" s="19"/>
      <c r="G16" s="19"/>
      <c r="H16" s="19"/>
    </row>
    <row r="17" spans="1:8" ht="41.25" customHeight="1">
      <c r="A17" s="4">
        <v>1</v>
      </c>
      <c r="B17" s="22" t="s">
        <v>6</v>
      </c>
      <c r="C17" s="22"/>
      <c r="D17" s="22"/>
      <c r="E17" s="4" t="s">
        <v>7</v>
      </c>
      <c r="F17" s="23">
        <v>100</v>
      </c>
      <c r="G17" s="24">
        <v>251.06</v>
      </c>
      <c r="H17" s="24">
        <f>F17*G17</f>
        <v>25106</v>
      </c>
    </row>
    <row r="18" spans="1:8" ht="27.75" customHeight="1">
      <c r="A18" s="4">
        <v>2</v>
      </c>
      <c r="B18" s="22" t="s">
        <v>8</v>
      </c>
      <c r="C18" s="22"/>
      <c r="D18" s="22"/>
      <c r="E18" s="4" t="s">
        <v>9</v>
      </c>
      <c r="F18" s="23">
        <v>100</v>
      </c>
      <c r="G18" s="24">
        <v>138.99</v>
      </c>
      <c r="H18" s="24">
        <f aca="true" t="shared" si="0" ref="H18:H30">F18*G18</f>
        <v>13899</v>
      </c>
    </row>
    <row r="19" spans="1:8" ht="41.25" customHeight="1">
      <c r="A19" s="4">
        <v>3</v>
      </c>
      <c r="B19" s="22" t="s">
        <v>10</v>
      </c>
      <c r="C19" s="22"/>
      <c r="D19" s="22"/>
      <c r="E19" s="4" t="s">
        <v>11</v>
      </c>
      <c r="F19" s="23">
        <v>20</v>
      </c>
      <c r="G19" s="24">
        <v>100.04</v>
      </c>
      <c r="H19" s="24">
        <f t="shared" si="0"/>
        <v>2000.8000000000002</v>
      </c>
    </row>
    <row r="20" spans="1:8" ht="41.25" customHeight="1">
      <c r="A20" s="4">
        <v>4</v>
      </c>
      <c r="B20" s="22" t="s">
        <v>111</v>
      </c>
      <c r="C20" s="22"/>
      <c r="D20" s="22"/>
      <c r="E20" s="4" t="s">
        <v>11</v>
      </c>
      <c r="F20" s="23">
        <v>15</v>
      </c>
      <c r="G20" s="24">
        <v>178.06</v>
      </c>
      <c r="H20" s="24">
        <f t="shared" si="0"/>
        <v>2670.9</v>
      </c>
    </row>
    <row r="21" spans="1:8" ht="27.75" customHeight="1">
      <c r="A21" s="4">
        <v>5</v>
      </c>
      <c r="B21" s="22" t="s">
        <v>112</v>
      </c>
      <c r="C21" s="22"/>
      <c r="D21" s="22"/>
      <c r="E21" s="4" t="s">
        <v>12</v>
      </c>
      <c r="F21" s="25">
        <v>0.5</v>
      </c>
      <c r="G21" s="24">
        <v>141.11</v>
      </c>
      <c r="H21" s="24">
        <f t="shared" si="0"/>
        <v>70.555</v>
      </c>
    </row>
    <row r="22" spans="1:8" ht="27.75" customHeight="1">
      <c r="A22" s="4">
        <v>6</v>
      </c>
      <c r="B22" s="22" t="s">
        <v>13</v>
      </c>
      <c r="C22" s="22"/>
      <c r="D22" s="22"/>
      <c r="E22" s="4" t="s">
        <v>9</v>
      </c>
      <c r="F22" s="25">
        <v>2.1</v>
      </c>
      <c r="G22" s="24">
        <v>82.68</v>
      </c>
      <c r="H22" s="24">
        <f t="shared" si="0"/>
        <v>173.62800000000001</v>
      </c>
    </row>
    <row r="23" spans="1:8" ht="14.25" customHeight="1">
      <c r="A23" s="4">
        <v>7</v>
      </c>
      <c r="B23" s="22" t="s">
        <v>14</v>
      </c>
      <c r="C23" s="22"/>
      <c r="D23" s="22"/>
      <c r="E23" s="4" t="s">
        <v>9</v>
      </c>
      <c r="F23" s="23">
        <v>100</v>
      </c>
      <c r="G23" s="24">
        <v>459.51</v>
      </c>
      <c r="H23" s="24">
        <f t="shared" si="0"/>
        <v>45951</v>
      </c>
    </row>
    <row r="24" spans="1:8" ht="27.75" customHeight="1">
      <c r="A24" s="4">
        <v>8</v>
      </c>
      <c r="B24" s="22" t="s">
        <v>15</v>
      </c>
      <c r="C24" s="22"/>
      <c r="D24" s="22"/>
      <c r="E24" s="4" t="s">
        <v>16</v>
      </c>
      <c r="F24" s="23">
        <v>100</v>
      </c>
      <c r="G24" s="24">
        <v>22.52</v>
      </c>
      <c r="H24" s="24">
        <f t="shared" si="0"/>
        <v>2252</v>
      </c>
    </row>
    <row r="25" spans="1:8" ht="41.25" customHeight="1">
      <c r="A25" s="4">
        <v>9</v>
      </c>
      <c r="B25" s="22" t="s">
        <v>17</v>
      </c>
      <c r="C25" s="22"/>
      <c r="D25" s="22"/>
      <c r="E25" s="4" t="s">
        <v>18</v>
      </c>
      <c r="F25" s="23">
        <v>150</v>
      </c>
      <c r="G25" s="24">
        <v>19.31</v>
      </c>
      <c r="H25" s="24">
        <f t="shared" si="0"/>
        <v>2896.5</v>
      </c>
    </row>
    <row r="26" spans="1:8" ht="67.5" customHeight="1">
      <c r="A26" s="4">
        <v>10</v>
      </c>
      <c r="B26" s="22" t="s">
        <v>19</v>
      </c>
      <c r="C26" s="22"/>
      <c r="D26" s="22"/>
      <c r="E26" s="4" t="s">
        <v>20</v>
      </c>
      <c r="F26" s="25">
        <v>0.9</v>
      </c>
      <c r="G26" s="24">
        <v>41353.48</v>
      </c>
      <c r="H26" s="24">
        <f t="shared" si="0"/>
        <v>37218.132000000005</v>
      </c>
    </row>
    <row r="27" spans="1:8" ht="27.75" customHeight="1">
      <c r="A27" s="4">
        <v>11</v>
      </c>
      <c r="B27" s="22" t="s">
        <v>21</v>
      </c>
      <c r="C27" s="22"/>
      <c r="D27" s="22"/>
      <c r="E27" s="4" t="s">
        <v>22</v>
      </c>
      <c r="F27" s="23">
        <v>1350</v>
      </c>
      <c r="G27" s="24">
        <v>48.63</v>
      </c>
      <c r="H27" s="24">
        <f t="shared" si="0"/>
        <v>65650.5</v>
      </c>
    </row>
    <row r="28" spans="1:8" ht="27.75" customHeight="1">
      <c r="A28" s="4">
        <v>12</v>
      </c>
      <c r="B28" s="22" t="s">
        <v>23</v>
      </c>
      <c r="C28" s="22"/>
      <c r="D28" s="22"/>
      <c r="E28" s="4" t="s">
        <v>24</v>
      </c>
      <c r="F28" s="23">
        <v>20</v>
      </c>
      <c r="G28" s="24">
        <v>639.11</v>
      </c>
      <c r="H28" s="24">
        <f t="shared" si="0"/>
        <v>12782.2</v>
      </c>
    </row>
    <row r="29" spans="1:8" ht="27.75" customHeight="1">
      <c r="A29" s="4">
        <v>13</v>
      </c>
      <c r="B29" s="22" t="s">
        <v>25</v>
      </c>
      <c r="C29" s="22"/>
      <c r="D29" s="22"/>
      <c r="E29" s="4" t="s">
        <v>26</v>
      </c>
      <c r="F29" s="23">
        <v>30</v>
      </c>
      <c r="G29" s="24">
        <v>1688.71</v>
      </c>
      <c r="H29" s="24">
        <f t="shared" si="0"/>
        <v>50661.3</v>
      </c>
    </row>
    <row r="30" spans="1:8" ht="27.75" customHeight="1">
      <c r="A30" s="4">
        <v>14</v>
      </c>
      <c r="B30" s="22" t="s">
        <v>27</v>
      </c>
      <c r="C30" s="22"/>
      <c r="D30" s="22"/>
      <c r="E30" s="4" t="s">
        <v>28</v>
      </c>
      <c r="F30" s="23">
        <v>100</v>
      </c>
      <c r="G30" s="24">
        <v>545.9</v>
      </c>
      <c r="H30" s="24">
        <f t="shared" si="0"/>
        <v>54590</v>
      </c>
    </row>
    <row r="31" spans="1:8" ht="15" customHeight="1">
      <c r="A31" s="4">
        <v>1</v>
      </c>
      <c r="B31" s="16">
        <v>3</v>
      </c>
      <c r="C31" s="16"/>
      <c r="D31" s="16"/>
      <c r="E31" s="3">
        <v>4</v>
      </c>
      <c r="F31" s="4">
        <v>5</v>
      </c>
      <c r="G31" s="3">
        <v>6</v>
      </c>
      <c r="H31" s="3">
        <v>7</v>
      </c>
    </row>
    <row r="32" spans="1:8" ht="41.25" customHeight="1">
      <c r="A32" s="4">
        <v>15</v>
      </c>
      <c r="B32" s="22" t="s">
        <v>29</v>
      </c>
      <c r="C32" s="22"/>
      <c r="D32" s="22"/>
      <c r="E32" s="4" t="s">
        <v>9</v>
      </c>
      <c r="F32" s="23">
        <v>500</v>
      </c>
      <c r="G32" s="24">
        <v>95.66</v>
      </c>
      <c r="H32" s="24">
        <f>F32*G32</f>
        <v>47830</v>
      </c>
    </row>
    <row r="33" spans="1:8" ht="15" customHeight="1">
      <c r="A33" s="26"/>
      <c r="B33" s="27" t="s">
        <v>30</v>
      </c>
      <c r="C33" s="27"/>
      <c r="D33" s="27"/>
      <c r="E33" s="28"/>
      <c r="F33" s="24"/>
      <c r="G33" s="24"/>
      <c r="H33" s="29">
        <f>H17+H18+H19+H20+H21+H22+H23+H24+H25+H26+H27+H28+H29+H30+H32</f>
        <v>363752.515</v>
      </c>
    </row>
    <row r="34" spans="1:8" ht="14.25" customHeight="1">
      <c r="A34" s="30"/>
      <c r="B34" s="31" t="s">
        <v>31</v>
      </c>
      <c r="C34" s="32"/>
      <c r="D34" s="32"/>
      <c r="E34" s="33"/>
      <c r="F34" s="34"/>
      <c r="G34" s="34"/>
      <c r="H34" s="34"/>
    </row>
    <row r="35" spans="1:8" ht="79.5" customHeight="1">
      <c r="A35" s="4">
        <v>16</v>
      </c>
      <c r="B35" s="22" t="s">
        <v>117</v>
      </c>
      <c r="C35" s="22"/>
      <c r="D35" s="22"/>
      <c r="E35" s="4" t="s">
        <v>32</v>
      </c>
      <c r="F35" s="23">
        <v>1</v>
      </c>
      <c r="G35" s="24">
        <v>95.29</v>
      </c>
      <c r="H35" s="24">
        <f>F35*G35</f>
        <v>95.29</v>
      </c>
    </row>
    <row r="36" spans="1:8" ht="108" customHeight="1">
      <c r="A36" s="4">
        <v>17</v>
      </c>
      <c r="B36" s="22" t="s">
        <v>118</v>
      </c>
      <c r="C36" s="22"/>
      <c r="D36" s="22"/>
      <c r="E36" s="4" t="s">
        <v>7</v>
      </c>
      <c r="F36" s="23">
        <v>6</v>
      </c>
      <c r="G36" s="24">
        <v>380.94</v>
      </c>
      <c r="H36" s="24">
        <f aca="true" t="shared" si="1" ref="H36:H42">F36*G36</f>
        <v>2285.64</v>
      </c>
    </row>
    <row r="37" spans="1:8" ht="27.75" customHeight="1">
      <c r="A37" s="4">
        <v>18</v>
      </c>
      <c r="B37" s="22" t="s">
        <v>33</v>
      </c>
      <c r="C37" s="22"/>
      <c r="D37" s="22"/>
      <c r="E37" s="4" t="s">
        <v>7</v>
      </c>
      <c r="F37" s="23">
        <v>3</v>
      </c>
      <c r="G37" s="24">
        <v>433.75</v>
      </c>
      <c r="H37" s="24">
        <f t="shared" si="1"/>
        <v>1301.25</v>
      </c>
    </row>
    <row r="38" spans="1:8" ht="107.25" customHeight="1">
      <c r="A38" s="4">
        <v>19</v>
      </c>
      <c r="B38" s="22" t="s">
        <v>34</v>
      </c>
      <c r="C38" s="22"/>
      <c r="D38" s="22"/>
      <c r="E38" s="4" t="s">
        <v>35</v>
      </c>
      <c r="F38" s="24">
        <v>1.25</v>
      </c>
      <c r="G38" s="24">
        <v>275836.75</v>
      </c>
      <c r="H38" s="24">
        <f t="shared" si="1"/>
        <v>344795.9375</v>
      </c>
    </row>
    <row r="39" spans="1:8" ht="107.25" customHeight="1">
      <c r="A39" s="4">
        <v>20</v>
      </c>
      <c r="B39" s="22" t="s">
        <v>116</v>
      </c>
      <c r="C39" s="22"/>
      <c r="D39" s="22"/>
      <c r="E39" s="4" t="s">
        <v>32</v>
      </c>
      <c r="F39" s="35">
        <v>1.028</v>
      </c>
      <c r="G39" s="24">
        <v>2685.13</v>
      </c>
      <c r="H39" s="24">
        <f t="shared" si="1"/>
        <v>2760.3136400000003</v>
      </c>
    </row>
    <row r="40" spans="1:8" ht="105" customHeight="1">
      <c r="A40" s="4">
        <v>21</v>
      </c>
      <c r="B40" s="22" t="s">
        <v>115</v>
      </c>
      <c r="C40" s="22"/>
      <c r="D40" s="22"/>
      <c r="E40" s="4" t="s">
        <v>32</v>
      </c>
      <c r="F40" s="35">
        <v>-1.028</v>
      </c>
      <c r="G40" s="24">
        <v>884.52</v>
      </c>
      <c r="H40" s="24">
        <f t="shared" si="1"/>
        <v>-909.28656</v>
      </c>
    </row>
    <row r="41" spans="1:8" ht="120" customHeight="1">
      <c r="A41" s="4">
        <v>22</v>
      </c>
      <c r="B41" s="22" t="s">
        <v>36</v>
      </c>
      <c r="C41" s="22"/>
      <c r="D41" s="22"/>
      <c r="E41" s="4" t="s">
        <v>32</v>
      </c>
      <c r="F41" s="35">
        <v>1.028</v>
      </c>
      <c r="G41" s="24">
        <v>2002.08</v>
      </c>
      <c r="H41" s="24">
        <f t="shared" si="1"/>
        <v>2058.1382399999998</v>
      </c>
    </row>
    <row r="42" spans="1:8" ht="93.75" customHeight="1">
      <c r="A42" s="4">
        <v>23</v>
      </c>
      <c r="B42" s="22" t="s">
        <v>37</v>
      </c>
      <c r="C42" s="22"/>
      <c r="D42" s="22"/>
      <c r="E42" s="4" t="s">
        <v>32</v>
      </c>
      <c r="F42" s="35">
        <v>-1.028</v>
      </c>
      <c r="G42" s="24">
        <v>670.46</v>
      </c>
      <c r="H42" s="24">
        <f t="shared" si="1"/>
        <v>-689.23288</v>
      </c>
    </row>
    <row r="43" spans="1:8" ht="15" customHeight="1">
      <c r="A43" s="4">
        <v>1</v>
      </c>
      <c r="B43" s="16">
        <v>3</v>
      </c>
      <c r="C43" s="16"/>
      <c r="D43" s="16"/>
      <c r="E43" s="3">
        <v>4</v>
      </c>
      <c r="F43" s="4">
        <v>5</v>
      </c>
      <c r="G43" s="3">
        <v>6</v>
      </c>
      <c r="H43" s="3">
        <v>7</v>
      </c>
    </row>
    <row r="44" spans="1:8" ht="107.25" customHeight="1">
      <c r="A44" s="4">
        <v>24</v>
      </c>
      <c r="B44" s="22" t="s">
        <v>38</v>
      </c>
      <c r="C44" s="22"/>
      <c r="D44" s="22"/>
      <c r="E44" s="4" t="s">
        <v>32</v>
      </c>
      <c r="F44" s="35">
        <v>1.028</v>
      </c>
      <c r="G44" s="24">
        <v>2286.18</v>
      </c>
      <c r="H44" s="24">
        <f>F44*G44</f>
        <v>2350.19304</v>
      </c>
    </row>
    <row r="45" spans="1:8" ht="93.75" customHeight="1">
      <c r="A45" s="4">
        <v>25</v>
      </c>
      <c r="B45" s="22" t="s">
        <v>39</v>
      </c>
      <c r="C45" s="22"/>
      <c r="D45" s="22"/>
      <c r="E45" s="4" t="s">
        <v>32</v>
      </c>
      <c r="F45" s="35">
        <v>-1.028</v>
      </c>
      <c r="G45" s="24">
        <v>773.78</v>
      </c>
      <c r="H45" s="24">
        <f aca="true" t="shared" si="2" ref="H45:H51">F45*G45</f>
        <v>-795.44584</v>
      </c>
    </row>
    <row r="46" spans="1:8" ht="120" customHeight="1">
      <c r="A46" s="4">
        <v>26</v>
      </c>
      <c r="B46" s="22" t="s">
        <v>40</v>
      </c>
      <c r="C46" s="22"/>
      <c r="D46" s="22"/>
      <c r="E46" s="4" t="s">
        <v>32</v>
      </c>
      <c r="F46" s="35">
        <v>1.028</v>
      </c>
      <c r="G46" s="24">
        <v>4356.78</v>
      </c>
      <c r="H46" s="24">
        <f t="shared" si="2"/>
        <v>4478.76984</v>
      </c>
    </row>
    <row r="47" spans="1:8" ht="93.75" customHeight="1">
      <c r="A47" s="4">
        <v>27</v>
      </c>
      <c r="B47" s="22" t="s">
        <v>41</v>
      </c>
      <c r="C47" s="22"/>
      <c r="D47" s="22"/>
      <c r="E47" s="4" t="s">
        <v>32</v>
      </c>
      <c r="F47" s="35">
        <v>-1.028</v>
      </c>
      <c r="G47" s="24">
        <v>1435.16</v>
      </c>
      <c r="H47" s="24">
        <f t="shared" si="2"/>
        <v>-1475.3444800000002</v>
      </c>
    </row>
    <row r="48" spans="1:8" ht="93.75" customHeight="1">
      <c r="A48" s="4">
        <v>28</v>
      </c>
      <c r="B48" s="22" t="s">
        <v>113</v>
      </c>
      <c r="C48" s="22"/>
      <c r="D48" s="22"/>
      <c r="E48" s="4" t="s">
        <v>7</v>
      </c>
      <c r="F48" s="23">
        <v>130</v>
      </c>
      <c r="G48" s="24">
        <v>1725.2</v>
      </c>
      <c r="H48" s="24">
        <f t="shared" si="2"/>
        <v>224276</v>
      </c>
    </row>
    <row r="49" spans="1:8" ht="93.75" customHeight="1">
      <c r="A49" s="4">
        <v>29</v>
      </c>
      <c r="B49" s="22" t="s">
        <v>114</v>
      </c>
      <c r="C49" s="22"/>
      <c r="D49" s="22"/>
      <c r="E49" s="4" t="s">
        <v>7</v>
      </c>
      <c r="F49" s="25">
        <v>38.3</v>
      </c>
      <c r="G49" s="24">
        <v>2436.43</v>
      </c>
      <c r="H49" s="24">
        <f t="shared" si="2"/>
        <v>93315.26899999999</v>
      </c>
    </row>
    <row r="50" spans="1:8" ht="107.25" customHeight="1">
      <c r="A50" s="4">
        <v>30</v>
      </c>
      <c r="B50" s="22" t="s">
        <v>42</v>
      </c>
      <c r="C50" s="22"/>
      <c r="D50" s="22"/>
      <c r="E50" s="4" t="s">
        <v>32</v>
      </c>
      <c r="F50" s="35">
        <v>3.585</v>
      </c>
      <c r="G50" s="24">
        <v>104230.97</v>
      </c>
      <c r="H50" s="24">
        <f t="shared" si="2"/>
        <v>373668.02745</v>
      </c>
    </row>
    <row r="51" spans="1:8" ht="80.25" customHeight="1">
      <c r="A51" s="4">
        <v>31</v>
      </c>
      <c r="B51" s="22" t="s">
        <v>119</v>
      </c>
      <c r="C51" s="22"/>
      <c r="D51" s="22"/>
      <c r="E51" s="4" t="s">
        <v>43</v>
      </c>
      <c r="F51" s="25">
        <v>1.2</v>
      </c>
      <c r="G51" s="24">
        <v>104474.25</v>
      </c>
      <c r="H51" s="24">
        <f t="shared" si="2"/>
        <v>125369.09999999999</v>
      </c>
    </row>
    <row r="52" spans="1:8" ht="15" customHeight="1">
      <c r="A52" s="26"/>
      <c r="B52" s="27" t="s">
        <v>44</v>
      </c>
      <c r="C52" s="27"/>
      <c r="D52" s="27"/>
      <c r="E52" s="28"/>
      <c r="F52" s="24"/>
      <c r="G52" s="24"/>
      <c r="H52" s="29">
        <f>H35+H36+H37+H38+H39+H40+H41+H42+H44+H45+H46+H47+H48+H49+H50+H51</f>
        <v>1172884.61895</v>
      </c>
    </row>
    <row r="53" spans="1:8" ht="14.25" customHeight="1">
      <c r="A53" s="30"/>
      <c r="B53" s="31" t="s">
        <v>45</v>
      </c>
      <c r="C53" s="32"/>
      <c r="D53" s="32"/>
      <c r="E53" s="33"/>
      <c r="F53" s="34"/>
      <c r="G53" s="34"/>
      <c r="H53" s="34"/>
    </row>
    <row r="54" spans="1:8" ht="41.25" customHeight="1">
      <c r="A54" s="4">
        <v>32</v>
      </c>
      <c r="B54" s="22" t="s">
        <v>46</v>
      </c>
      <c r="C54" s="22"/>
      <c r="D54" s="22"/>
      <c r="E54" s="4" t="s">
        <v>47</v>
      </c>
      <c r="F54" s="23">
        <v>50</v>
      </c>
      <c r="G54" s="24">
        <v>82.04</v>
      </c>
      <c r="H54" s="24">
        <f>F54*G54</f>
        <v>4102</v>
      </c>
    </row>
    <row r="55" spans="1:8" ht="15" customHeight="1">
      <c r="A55" s="4">
        <v>1</v>
      </c>
      <c r="B55" s="16">
        <v>3</v>
      </c>
      <c r="C55" s="16"/>
      <c r="D55" s="16"/>
      <c r="E55" s="3">
        <v>4</v>
      </c>
      <c r="F55" s="4">
        <v>5</v>
      </c>
      <c r="G55" s="3">
        <v>6</v>
      </c>
      <c r="H55" s="3">
        <v>7</v>
      </c>
    </row>
    <row r="56" spans="1:8" ht="27.75" customHeight="1">
      <c r="A56" s="4">
        <v>33</v>
      </c>
      <c r="B56" s="22" t="s">
        <v>48</v>
      </c>
      <c r="C56" s="22"/>
      <c r="D56" s="22"/>
      <c r="E56" s="4" t="s">
        <v>49</v>
      </c>
      <c r="F56" s="23">
        <v>120</v>
      </c>
      <c r="G56" s="24">
        <v>80.43</v>
      </c>
      <c r="H56" s="24">
        <f>F56*G56</f>
        <v>9651.6</v>
      </c>
    </row>
    <row r="57" spans="1:8" ht="27.75" customHeight="1">
      <c r="A57" s="4">
        <v>34</v>
      </c>
      <c r="B57" s="22" t="s">
        <v>50</v>
      </c>
      <c r="C57" s="22"/>
      <c r="D57" s="22"/>
      <c r="E57" s="4" t="s">
        <v>51</v>
      </c>
      <c r="F57" s="23">
        <v>30</v>
      </c>
      <c r="G57" s="24">
        <v>317.56</v>
      </c>
      <c r="H57" s="24">
        <f>F57*G57</f>
        <v>9526.8</v>
      </c>
    </row>
    <row r="58" spans="1:8" ht="27.75" customHeight="1">
      <c r="A58" s="4">
        <v>35</v>
      </c>
      <c r="B58" s="22" t="s">
        <v>52</v>
      </c>
      <c r="C58" s="22"/>
      <c r="D58" s="22"/>
      <c r="E58" s="4" t="s">
        <v>53</v>
      </c>
      <c r="F58" s="25">
        <v>23.2</v>
      </c>
      <c r="G58" s="24">
        <v>3860.94</v>
      </c>
      <c r="H58" s="24">
        <f>F58*G58</f>
        <v>89573.808</v>
      </c>
    </row>
    <row r="59" spans="1:8" ht="27.75" customHeight="1">
      <c r="A59" s="4">
        <v>36</v>
      </c>
      <c r="B59" s="22" t="s">
        <v>54</v>
      </c>
      <c r="C59" s="22"/>
      <c r="D59" s="22"/>
      <c r="E59" s="4" t="s">
        <v>55</v>
      </c>
      <c r="F59" s="23">
        <v>20</v>
      </c>
      <c r="G59" s="24">
        <v>573.46</v>
      </c>
      <c r="H59" s="24">
        <f>F59*G59</f>
        <v>11469.2</v>
      </c>
    </row>
    <row r="60" spans="1:8" ht="15" customHeight="1">
      <c r="A60" s="26"/>
      <c r="B60" s="27" t="s">
        <v>56</v>
      </c>
      <c r="C60" s="27"/>
      <c r="D60" s="27"/>
      <c r="E60" s="28"/>
      <c r="F60" s="24"/>
      <c r="G60" s="24"/>
      <c r="H60" s="29">
        <f>H54+H56+H57+H58+H59</f>
        <v>124323.40800000001</v>
      </c>
    </row>
    <row r="61" spans="1:8" ht="27.75" customHeight="1">
      <c r="A61" s="30"/>
      <c r="B61" s="31" t="s">
        <v>57</v>
      </c>
      <c r="C61" s="32"/>
      <c r="D61" s="32"/>
      <c r="E61" s="33"/>
      <c r="F61" s="34"/>
      <c r="G61" s="34"/>
      <c r="H61" s="34"/>
    </row>
    <row r="62" spans="1:8" ht="27.75" customHeight="1">
      <c r="A62" s="4">
        <v>37</v>
      </c>
      <c r="B62" s="22" t="s">
        <v>58</v>
      </c>
      <c r="C62" s="22"/>
      <c r="D62" s="22"/>
      <c r="E62" s="4" t="s">
        <v>59</v>
      </c>
      <c r="F62" s="23">
        <v>54</v>
      </c>
      <c r="G62" s="24">
        <v>217.16</v>
      </c>
      <c r="H62" s="24">
        <f>F62*G62</f>
        <v>11726.64</v>
      </c>
    </row>
    <row r="63" spans="1:8" ht="27.75" customHeight="1">
      <c r="A63" s="4">
        <v>38</v>
      </c>
      <c r="B63" s="22" t="s">
        <v>60</v>
      </c>
      <c r="C63" s="22"/>
      <c r="D63" s="22"/>
      <c r="E63" s="4" t="s">
        <v>51</v>
      </c>
      <c r="F63" s="23">
        <v>60</v>
      </c>
      <c r="G63" s="24">
        <v>62.72</v>
      </c>
      <c r="H63" s="24">
        <f>F63*G63</f>
        <v>3763.2</v>
      </c>
    </row>
    <row r="64" spans="1:8" ht="27.75" customHeight="1">
      <c r="A64" s="4">
        <v>39</v>
      </c>
      <c r="B64" s="22" t="s">
        <v>61</v>
      </c>
      <c r="C64" s="22"/>
      <c r="D64" s="22"/>
      <c r="E64" s="4" t="s">
        <v>62</v>
      </c>
      <c r="F64" s="23">
        <v>5</v>
      </c>
      <c r="G64" s="24">
        <v>1204.47</v>
      </c>
      <c r="H64" s="24">
        <f>F64*G64</f>
        <v>6022.35</v>
      </c>
    </row>
    <row r="65" spans="1:8" ht="15" customHeight="1">
      <c r="A65" s="26"/>
      <c r="B65" s="27" t="s">
        <v>63</v>
      </c>
      <c r="C65" s="27"/>
      <c r="D65" s="27"/>
      <c r="E65" s="28"/>
      <c r="F65" s="24"/>
      <c r="G65" s="24"/>
      <c r="H65" s="29">
        <f>H62+H63+H64</f>
        <v>21512.190000000002</v>
      </c>
    </row>
    <row r="66" spans="1:8" ht="14.25" customHeight="1">
      <c r="A66" s="30"/>
      <c r="B66" s="31" t="s">
        <v>64</v>
      </c>
      <c r="C66" s="32"/>
      <c r="D66" s="32"/>
      <c r="E66" s="33"/>
      <c r="F66" s="34"/>
      <c r="G66" s="34"/>
      <c r="H66" s="34"/>
    </row>
    <row r="67" spans="1:8" ht="93.75" customHeight="1">
      <c r="A67" s="4">
        <v>40</v>
      </c>
      <c r="B67" s="22" t="s">
        <v>65</v>
      </c>
      <c r="C67" s="22"/>
      <c r="D67" s="22"/>
      <c r="E67" s="4" t="s">
        <v>9</v>
      </c>
      <c r="F67" s="24">
        <v>0.73</v>
      </c>
      <c r="G67" s="24">
        <v>41084.26</v>
      </c>
      <c r="H67" s="24">
        <f>F67*G67</f>
        <v>29991.5098</v>
      </c>
    </row>
    <row r="68" spans="1:8" ht="80.25" customHeight="1">
      <c r="A68" s="4">
        <v>41</v>
      </c>
      <c r="B68" s="22" t="s">
        <v>66</v>
      </c>
      <c r="C68" s="22"/>
      <c r="D68" s="22"/>
      <c r="E68" s="4" t="s">
        <v>9</v>
      </c>
      <c r="F68" s="35">
        <v>-0.73</v>
      </c>
      <c r="G68" s="24">
        <v>21770.99</v>
      </c>
      <c r="H68" s="24">
        <f>F68*G68</f>
        <v>-15892.8227</v>
      </c>
    </row>
    <row r="69" spans="1:8" ht="93.75" customHeight="1">
      <c r="A69" s="4">
        <v>42</v>
      </c>
      <c r="B69" s="22" t="s">
        <v>65</v>
      </c>
      <c r="C69" s="22"/>
      <c r="D69" s="22"/>
      <c r="E69" s="4" t="s">
        <v>9</v>
      </c>
      <c r="F69" s="25">
        <v>2.5</v>
      </c>
      <c r="G69" s="24">
        <v>41084.27</v>
      </c>
      <c r="H69" s="24">
        <f>F69*G69</f>
        <v>102710.67499999999</v>
      </c>
    </row>
    <row r="70" spans="1:8" ht="80.25" customHeight="1">
      <c r="A70" s="4">
        <v>43</v>
      </c>
      <c r="B70" s="22" t="s">
        <v>67</v>
      </c>
      <c r="C70" s="22"/>
      <c r="D70" s="22"/>
      <c r="E70" s="4" t="s">
        <v>9</v>
      </c>
      <c r="F70" s="25">
        <v>-2.5</v>
      </c>
      <c r="G70" s="24">
        <v>14513.97</v>
      </c>
      <c r="H70" s="24">
        <f>F70*G70</f>
        <v>-36284.924999999996</v>
      </c>
    </row>
    <row r="71" spans="1:8" ht="93.75" customHeight="1">
      <c r="A71" s="4">
        <v>44</v>
      </c>
      <c r="B71" s="22" t="s">
        <v>65</v>
      </c>
      <c r="C71" s="22"/>
      <c r="D71" s="22"/>
      <c r="E71" s="4" t="s">
        <v>9</v>
      </c>
      <c r="F71" s="23">
        <v>11</v>
      </c>
      <c r="G71" s="24">
        <v>41084.27</v>
      </c>
      <c r="H71" s="24">
        <f>F71*G71</f>
        <v>451926.97</v>
      </c>
    </row>
    <row r="72" spans="1:8" ht="80.25" customHeight="1">
      <c r="A72" s="4">
        <v>45</v>
      </c>
      <c r="B72" s="22" t="s">
        <v>68</v>
      </c>
      <c r="C72" s="22"/>
      <c r="D72" s="22"/>
      <c r="E72" s="4" t="s">
        <v>9</v>
      </c>
      <c r="F72" s="23">
        <v>-11</v>
      </c>
      <c r="G72" s="24">
        <v>7256.99</v>
      </c>
      <c r="H72" s="24">
        <f>F72*G72</f>
        <v>-79826.89</v>
      </c>
    </row>
    <row r="73" spans="1:8" ht="15" customHeight="1">
      <c r="A73" s="4">
        <v>1</v>
      </c>
      <c r="B73" s="16">
        <v>3</v>
      </c>
      <c r="C73" s="16"/>
      <c r="D73" s="16"/>
      <c r="E73" s="3">
        <v>4</v>
      </c>
      <c r="F73" s="4">
        <v>5</v>
      </c>
      <c r="G73" s="3">
        <v>6</v>
      </c>
      <c r="H73" s="3">
        <v>7</v>
      </c>
    </row>
    <row r="74" spans="1:8" ht="93.75" customHeight="1">
      <c r="A74" s="4">
        <v>46</v>
      </c>
      <c r="B74" s="22" t="s">
        <v>65</v>
      </c>
      <c r="C74" s="22"/>
      <c r="D74" s="22"/>
      <c r="E74" s="4" t="s">
        <v>9</v>
      </c>
      <c r="F74" s="23">
        <v>35</v>
      </c>
      <c r="G74" s="24">
        <v>41084.27</v>
      </c>
      <c r="H74" s="24">
        <f>F74*G74</f>
        <v>1437949.45</v>
      </c>
    </row>
    <row r="75" spans="1:8" ht="120" customHeight="1">
      <c r="A75" s="4">
        <v>47</v>
      </c>
      <c r="B75" s="22" t="s">
        <v>69</v>
      </c>
      <c r="C75" s="22"/>
      <c r="D75" s="22"/>
      <c r="E75" s="4" t="s">
        <v>49</v>
      </c>
      <c r="F75" s="23">
        <v>1000</v>
      </c>
      <c r="G75" s="24">
        <v>848.8</v>
      </c>
      <c r="H75" s="24">
        <f aca="true" t="shared" si="3" ref="H75:H80">F75*G75</f>
        <v>848800</v>
      </c>
    </row>
    <row r="76" spans="1:8" ht="120" customHeight="1">
      <c r="A76" s="4">
        <v>48</v>
      </c>
      <c r="B76" s="22" t="s">
        <v>70</v>
      </c>
      <c r="C76" s="22"/>
      <c r="D76" s="22"/>
      <c r="E76" s="4" t="s">
        <v>49</v>
      </c>
      <c r="F76" s="23">
        <v>970</v>
      </c>
      <c r="G76" s="24">
        <v>1006.11</v>
      </c>
      <c r="H76" s="24">
        <f t="shared" si="3"/>
        <v>975926.7000000001</v>
      </c>
    </row>
    <row r="77" spans="1:8" ht="120" customHeight="1">
      <c r="A77" s="4">
        <v>49</v>
      </c>
      <c r="B77" s="22" t="s">
        <v>71</v>
      </c>
      <c r="C77" s="22"/>
      <c r="D77" s="22"/>
      <c r="E77" s="4" t="s">
        <v>49</v>
      </c>
      <c r="F77" s="23">
        <v>1000</v>
      </c>
      <c r="G77" s="24">
        <v>703.25</v>
      </c>
      <c r="H77" s="24">
        <f t="shared" si="3"/>
        <v>703250</v>
      </c>
    </row>
    <row r="78" spans="1:8" ht="120" customHeight="1">
      <c r="A78" s="4">
        <v>50</v>
      </c>
      <c r="B78" s="22" t="s">
        <v>72</v>
      </c>
      <c r="C78" s="22"/>
      <c r="D78" s="22"/>
      <c r="E78" s="4" t="s">
        <v>49</v>
      </c>
      <c r="F78" s="23">
        <v>500</v>
      </c>
      <c r="G78" s="24">
        <v>811.38</v>
      </c>
      <c r="H78" s="24">
        <f t="shared" si="3"/>
        <v>405690</v>
      </c>
    </row>
    <row r="79" spans="1:8" ht="120" customHeight="1">
      <c r="A79" s="4">
        <v>51</v>
      </c>
      <c r="B79" s="22" t="s">
        <v>73</v>
      </c>
      <c r="C79" s="22"/>
      <c r="D79" s="22"/>
      <c r="E79" s="4" t="s">
        <v>49</v>
      </c>
      <c r="F79" s="23">
        <v>254</v>
      </c>
      <c r="G79" s="24">
        <v>656.09</v>
      </c>
      <c r="H79" s="24">
        <f t="shared" si="3"/>
        <v>166646.86000000002</v>
      </c>
    </row>
    <row r="80" spans="1:8" ht="120" customHeight="1">
      <c r="A80" s="4">
        <v>52</v>
      </c>
      <c r="B80" s="22" t="s">
        <v>74</v>
      </c>
      <c r="C80" s="22"/>
      <c r="D80" s="22"/>
      <c r="E80" s="4" t="s">
        <v>49</v>
      </c>
      <c r="F80" s="23">
        <v>200</v>
      </c>
      <c r="G80" s="24">
        <v>737.61</v>
      </c>
      <c r="H80" s="24">
        <f t="shared" si="3"/>
        <v>147522</v>
      </c>
    </row>
    <row r="81" spans="1:8" ht="15" customHeight="1">
      <c r="A81" s="4">
        <v>1</v>
      </c>
      <c r="B81" s="16">
        <v>3</v>
      </c>
      <c r="C81" s="16"/>
      <c r="D81" s="16"/>
      <c r="E81" s="3">
        <v>4</v>
      </c>
      <c r="F81" s="4">
        <v>5</v>
      </c>
      <c r="G81" s="3">
        <v>6</v>
      </c>
      <c r="H81" s="3">
        <v>7</v>
      </c>
    </row>
    <row r="82" spans="1:8" ht="93.75" customHeight="1">
      <c r="A82" s="4">
        <v>53</v>
      </c>
      <c r="B82" s="22" t="s">
        <v>75</v>
      </c>
      <c r="C82" s="22"/>
      <c r="D82" s="22"/>
      <c r="E82" s="4" t="s">
        <v>49</v>
      </c>
      <c r="F82" s="23">
        <v>150</v>
      </c>
      <c r="G82" s="24">
        <v>279.48</v>
      </c>
      <c r="H82" s="24">
        <f>F82*G82</f>
        <v>41922</v>
      </c>
    </row>
    <row r="83" spans="1:8" ht="93.75" customHeight="1">
      <c r="A83" s="4">
        <v>54</v>
      </c>
      <c r="B83" s="22" t="s">
        <v>76</v>
      </c>
      <c r="C83" s="22"/>
      <c r="D83" s="22"/>
      <c r="E83" s="4" t="s">
        <v>49</v>
      </c>
      <c r="F83" s="23">
        <v>150</v>
      </c>
      <c r="G83" s="24">
        <v>402.24</v>
      </c>
      <c r="H83" s="24">
        <f>F83*G83</f>
        <v>60336</v>
      </c>
    </row>
    <row r="84" spans="1:8" ht="27.75" customHeight="1">
      <c r="A84" s="4">
        <v>55</v>
      </c>
      <c r="B84" s="22" t="s">
        <v>77</v>
      </c>
      <c r="C84" s="22"/>
      <c r="D84" s="22"/>
      <c r="E84" s="4" t="s">
        <v>78</v>
      </c>
      <c r="F84" s="24">
        <v>0.75</v>
      </c>
      <c r="G84" s="24">
        <v>59947.79</v>
      </c>
      <c r="H84" s="24">
        <f>F84*G84</f>
        <v>44960.8425</v>
      </c>
    </row>
    <row r="85" spans="1:8" ht="15" customHeight="1">
      <c r="A85" s="26"/>
      <c r="B85" s="27" t="s">
        <v>79</v>
      </c>
      <c r="C85" s="27"/>
      <c r="D85" s="27"/>
      <c r="E85" s="28"/>
      <c r="F85" s="24"/>
      <c r="G85" s="24"/>
      <c r="H85" s="29">
        <f>H67+H68+H69+H70+H71+H72+H74+H75+H76+H77+H78+H79+H80+H82+H83+H84</f>
        <v>5285628.369600001</v>
      </c>
    </row>
    <row r="86" spans="1:8" ht="27.75" customHeight="1">
      <c r="A86" s="30"/>
      <c r="B86" s="31" t="s">
        <v>80</v>
      </c>
      <c r="C86" s="32"/>
      <c r="D86" s="32"/>
      <c r="E86" s="33"/>
      <c r="F86" s="34"/>
      <c r="G86" s="34"/>
      <c r="H86" s="34"/>
    </row>
    <row r="87" spans="1:8" ht="27.75" customHeight="1">
      <c r="A87" s="4">
        <v>56</v>
      </c>
      <c r="B87" s="22" t="s">
        <v>81</v>
      </c>
      <c r="C87" s="22"/>
      <c r="D87" s="22"/>
      <c r="E87" s="4" t="s">
        <v>82</v>
      </c>
      <c r="F87" s="23">
        <v>40</v>
      </c>
      <c r="G87" s="24">
        <v>56.56</v>
      </c>
      <c r="H87" s="24">
        <f>F87*G87</f>
        <v>2262.4</v>
      </c>
    </row>
    <row r="88" spans="1:8" ht="27.75" customHeight="1">
      <c r="A88" s="4">
        <v>57</v>
      </c>
      <c r="B88" s="22" t="s">
        <v>83</v>
      </c>
      <c r="C88" s="22"/>
      <c r="D88" s="22"/>
      <c r="E88" s="4" t="s">
        <v>82</v>
      </c>
      <c r="F88" s="23">
        <v>10</v>
      </c>
      <c r="G88" s="24">
        <v>120.06</v>
      </c>
      <c r="H88" s="24">
        <f>F88*G88</f>
        <v>1200.6</v>
      </c>
    </row>
    <row r="89" spans="1:8" ht="27.75" customHeight="1">
      <c r="A89" s="4">
        <v>58</v>
      </c>
      <c r="B89" s="22" t="s">
        <v>84</v>
      </c>
      <c r="C89" s="22"/>
      <c r="D89" s="22"/>
      <c r="E89" s="4" t="s">
        <v>82</v>
      </c>
      <c r="F89" s="23">
        <v>40</v>
      </c>
      <c r="G89" s="24">
        <v>94.25</v>
      </c>
      <c r="H89" s="24">
        <f>F89*G89</f>
        <v>3770</v>
      </c>
    </row>
    <row r="90" spans="1:8" ht="27.75" customHeight="1">
      <c r="A90" s="4">
        <v>59</v>
      </c>
      <c r="B90" s="22" t="s">
        <v>85</v>
      </c>
      <c r="C90" s="22"/>
      <c r="D90" s="22"/>
      <c r="E90" s="4" t="s">
        <v>82</v>
      </c>
      <c r="F90" s="23">
        <v>10</v>
      </c>
      <c r="G90" s="24">
        <v>200.09</v>
      </c>
      <c r="H90" s="24">
        <f>F90*G90</f>
        <v>2000.9</v>
      </c>
    </row>
    <row r="91" spans="1:8" ht="15" customHeight="1">
      <c r="A91" s="26"/>
      <c r="B91" s="27" t="s">
        <v>86</v>
      </c>
      <c r="C91" s="27"/>
      <c r="D91" s="27"/>
      <c r="E91" s="28"/>
      <c r="F91" s="24"/>
      <c r="G91" s="24"/>
      <c r="H91" s="29">
        <f>SUM(H87:H90)</f>
        <v>9233.9</v>
      </c>
    </row>
    <row r="92" spans="1:8" ht="15" customHeight="1" hidden="1">
      <c r="A92" s="30"/>
      <c r="B92" s="17" t="s">
        <v>101</v>
      </c>
      <c r="C92" s="17"/>
      <c r="D92" s="17"/>
      <c r="E92" s="36"/>
      <c r="F92" s="29"/>
      <c r="G92" s="29"/>
      <c r="H92" s="29">
        <f>H33+H52+H60+H65+H85+H91</f>
        <v>6977335.001550001</v>
      </c>
    </row>
    <row r="93" spans="1:8" ht="13.5" customHeight="1">
      <c r="A93" s="30"/>
      <c r="B93" s="17"/>
      <c r="C93" s="17"/>
      <c r="D93" s="17"/>
      <c r="E93" s="30"/>
      <c r="F93" s="29"/>
      <c r="G93" s="29"/>
      <c r="H93" s="29"/>
    </row>
    <row r="94" spans="1:8" ht="15" customHeight="1">
      <c r="A94" s="17" t="s">
        <v>102</v>
      </c>
      <c r="B94" s="17"/>
      <c r="C94" s="17"/>
      <c r="D94" s="17"/>
      <c r="E94" s="17"/>
      <c r="F94" s="17"/>
      <c r="G94" s="17"/>
      <c r="H94" s="29">
        <v>1003955</v>
      </c>
    </row>
    <row r="95" spans="1:8" ht="15" customHeight="1">
      <c r="A95" s="17" t="s">
        <v>103</v>
      </c>
      <c r="B95" s="17"/>
      <c r="C95" s="17"/>
      <c r="D95" s="17"/>
      <c r="E95" s="17"/>
      <c r="F95" s="17"/>
      <c r="G95" s="17"/>
      <c r="H95" s="29" t="s">
        <v>105</v>
      </c>
    </row>
    <row r="96" spans="1:8" ht="15" customHeight="1">
      <c r="A96" s="17" t="s">
        <v>87</v>
      </c>
      <c r="B96" s="17"/>
      <c r="C96" s="17"/>
      <c r="D96" s="17"/>
      <c r="E96" s="17"/>
      <c r="F96" s="17"/>
      <c r="G96" s="17"/>
      <c r="H96" s="29">
        <f>(H33+H52+H60+H65+H85+H91+H94)*20%</f>
        <v>1596258.0003100003</v>
      </c>
    </row>
    <row r="97" spans="1:8" ht="15" customHeight="1">
      <c r="A97" s="17" t="s">
        <v>104</v>
      </c>
      <c r="B97" s="17"/>
      <c r="C97" s="17"/>
      <c r="D97" s="17"/>
      <c r="E97" s="17"/>
      <c r="F97" s="17"/>
      <c r="G97" s="17"/>
      <c r="H97" s="29">
        <f>H33+H52+H60+H65+H85+H91+H94+H96</f>
        <v>9577548.001860002</v>
      </c>
    </row>
    <row r="98" spans="1:8" ht="12.75" customHeight="1">
      <c r="A98" s="11" t="s">
        <v>88</v>
      </c>
      <c r="B98" s="12"/>
      <c r="C98" s="12"/>
      <c r="D98" s="12"/>
      <c r="E98" s="12"/>
      <c r="F98" s="12"/>
      <c r="G98" s="12"/>
      <c r="H98" s="12"/>
    </row>
    <row r="99" spans="1:8" ht="12.75" customHeight="1">
      <c r="A99" s="11" t="s">
        <v>88</v>
      </c>
      <c r="B99" s="11"/>
      <c r="C99" s="11"/>
      <c r="D99" s="11"/>
      <c r="E99" s="11"/>
      <c r="F99" s="11"/>
      <c r="G99" s="11"/>
      <c r="H99" s="11"/>
    </row>
    <row r="100" spans="1:8" ht="14.25" customHeight="1">
      <c r="A100" s="37" t="s">
        <v>89</v>
      </c>
      <c r="B100" s="38" t="s">
        <v>106</v>
      </c>
      <c r="C100" s="38"/>
      <c r="D100" s="38"/>
      <c r="E100" s="38" t="s">
        <v>107</v>
      </c>
      <c r="F100" s="38"/>
      <c r="G100" s="38"/>
      <c r="H100" s="39"/>
    </row>
    <row r="101" spans="1:8" ht="12.75" customHeight="1">
      <c r="A101" s="39" t="s">
        <v>88</v>
      </c>
      <c r="B101" s="38" t="s">
        <v>108</v>
      </c>
      <c r="C101" s="38"/>
      <c r="D101" s="38"/>
      <c r="E101" s="38" t="s">
        <v>109</v>
      </c>
      <c r="F101" s="38"/>
      <c r="G101" s="38"/>
      <c r="H101" s="37"/>
    </row>
    <row r="102" spans="1:8" ht="12" customHeight="1">
      <c r="A102" s="39"/>
      <c r="B102" s="39"/>
      <c r="C102" s="39"/>
      <c r="D102" s="39"/>
      <c r="E102" s="39"/>
      <c r="F102" s="39"/>
      <c r="G102" s="39"/>
      <c r="H102" s="39"/>
    </row>
    <row r="103" spans="1:8" ht="12" customHeight="1">
      <c r="A103" s="39"/>
      <c r="B103" s="39"/>
      <c r="C103" s="39"/>
      <c r="D103" s="39"/>
      <c r="E103" s="39"/>
      <c r="F103" s="39"/>
      <c r="G103" s="39"/>
      <c r="H103" s="39"/>
    </row>
    <row r="104" spans="1:8" ht="27.75" customHeight="1">
      <c r="A104" s="37"/>
      <c r="B104" s="39"/>
      <c r="C104" s="5"/>
      <c r="D104" s="37"/>
      <c r="E104" s="40"/>
      <c r="F104" s="40"/>
      <c r="G104" s="40"/>
      <c r="H104" s="37"/>
    </row>
    <row r="105" spans="1:8" ht="12" customHeight="1">
      <c r="A105" s="37"/>
      <c r="B105" s="41"/>
      <c r="C105" s="41"/>
      <c r="D105" s="37"/>
      <c r="E105" s="41"/>
      <c r="F105" s="41"/>
      <c r="G105" s="41"/>
      <c r="H105" s="37"/>
    </row>
    <row r="106" spans="1:8" ht="27.75" customHeight="1">
      <c r="A106" s="40" t="s">
        <v>110</v>
      </c>
      <c r="B106" s="40"/>
      <c r="C106" s="40"/>
      <c r="D106" s="37"/>
      <c r="E106" s="42" t="s">
        <v>110</v>
      </c>
      <c r="F106" s="42"/>
      <c r="G106" s="42"/>
      <c r="H106" s="37"/>
    </row>
  </sheetData>
  <sheetProtection/>
  <mergeCells count="105">
    <mergeCell ref="A5:G5"/>
    <mergeCell ref="A8:F8"/>
    <mergeCell ref="A12:F12"/>
    <mergeCell ref="A10:H10"/>
    <mergeCell ref="B100:D100"/>
    <mergeCell ref="E100:G100"/>
    <mergeCell ref="E104:G105"/>
    <mergeCell ref="B105:C105"/>
    <mergeCell ref="A98:H98"/>
    <mergeCell ref="A99:H99"/>
    <mergeCell ref="B101:D101"/>
    <mergeCell ref="E101:G101"/>
    <mergeCell ref="A94:G94"/>
    <mergeCell ref="A95:G95"/>
    <mergeCell ref="A96:G96"/>
    <mergeCell ref="A97:G97"/>
    <mergeCell ref="A106:C106"/>
    <mergeCell ref="E106:G106"/>
    <mergeCell ref="B91:D91"/>
    <mergeCell ref="B92:D92"/>
    <mergeCell ref="B93:D93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7:H7"/>
    <mergeCell ref="A6:H6"/>
    <mergeCell ref="A1:G1"/>
    <mergeCell ref="A2:F2"/>
    <mergeCell ref="A3:G3"/>
    <mergeCell ref="A4:F4"/>
  </mergeCells>
  <printOptions/>
  <pageMargins left="0.7874015748031497" right="0.5905511811023623" top="0.2755905511811024" bottom="0.3937007874015748" header="0.3937007874015748" footer="0"/>
  <pageSetup fitToHeight="0" fitToWidth="1" horizontalDpi="600" verticalDpi="600" orientation="portrait" paperSize="9" scale="95" r:id="rId1"/>
  <headerFooter alignWithMargins="0">
    <oddHeader xml:space="preserve">&amp;C&amp;"Times New Roman,обычный"&amp;8 </oddHeader>
    <oddFooter>&amp;CДиректор ТОВ "АМіЛа"                                          Р.В.Микитюк</oddFooter>
  </headerFooter>
  <rowBreaks count="5" manualBreakCount="5">
    <brk id="30" max="255" man="1"/>
    <brk id="42" max="255" man="1"/>
    <brk id="54" max="255" man="1"/>
    <brk id="72" max="255" man="1"/>
    <brk id="80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2022-07-06T15:41:55Z</cp:lastPrinted>
  <dcterms:modified xsi:type="dcterms:W3CDTF">2022-07-06T15:42:02Z</dcterms:modified>
  <cp:category/>
  <cp:version/>
  <cp:contentType/>
  <cp:contentStatus/>
</cp:coreProperties>
</file>