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s\departments\MTZ\Уповноважені_особи\На публікацію\Додатки до ВТ\"/>
    </mc:Choice>
  </mc:AlternateContent>
  <bookViews>
    <workbookView xWindow="0" yWindow="0" windowWidth="28800" windowHeight="12300"/>
  </bookViews>
  <sheets>
    <sheet name="Таб.7.1_для НЕРЕЗИДЕНТІВ" sheetId="3" r:id="rId1"/>
    <sheet name="Таб.6.1_для НЕРЕЗИДЕНТІВ (2)" sheetId="6" state="hidden" r:id="rId2"/>
    <sheet name="Таб.7.2_НЕРЕЗ (перевірка)" sheetId="4" r:id="rId3"/>
    <sheet name="Таблиця 6.1_для нерезиденті (2" sheetId="5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3" l="1"/>
  <c r="C8" i="3" l="1"/>
  <c r="C18" i="4" l="1"/>
  <c r="C20" i="3"/>
  <c r="C23" i="3" l="1"/>
  <c r="C9" i="3" l="1"/>
  <c r="C10" i="3" s="1"/>
  <c r="C11" i="3" l="1"/>
  <c r="C24" i="3" s="1"/>
  <c r="C24" i="6"/>
  <c r="C15" i="4"/>
  <c r="B15" i="4"/>
  <c r="C14" i="4"/>
  <c r="B14" i="4"/>
  <c r="C13" i="4"/>
  <c r="B13" i="4"/>
  <c r="C12" i="4"/>
  <c r="B12" i="4"/>
  <c r="C21" i="6"/>
  <c r="C18" i="6"/>
  <c r="C8" i="6"/>
  <c r="C9" i="6"/>
  <c r="C10" i="6"/>
  <c r="C11" i="6"/>
  <c r="C22" i="6"/>
  <c r="E19" i="5"/>
  <c r="C19" i="5"/>
  <c r="C8" i="5"/>
  <c r="C9" i="5"/>
  <c r="N24" i="6"/>
  <c r="C25" i="6"/>
  <c r="C10" i="5"/>
  <c r="C11" i="5"/>
  <c r="C7" i="4"/>
  <c r="C19" i="4"/>
  <c r="C17" i="4"/>
  <c r="C16" i="4"/>
  <c r="C6" i="4"/>
  <c r="C5" i="4"/>
  <c r="B5" i="4"/>
  <c r="C11" i="4"/>
  <c r="O21" i="6" l="1"/>
  <c r="C22" i="4"/>
  <c r="O16" i="6"/>
  <c r="O13" i="6"/>
  <c r="O10" i="6"/>
  <c r="O5" i="6"/>
  <c r="O17" i="6"/>
  <c r="O19" i="6"/>
  <c r="O9" i="6"/>
  <c r="O15" i="6"/>
  <c r="O20" i="6"/>
  <c r="O14" i="6"/>
  <c r="O8" i="6"/>
  <c r="O12" i="6"/>
  <c r="C9" i="4"/>
  <c r="C10" i="4" l="1"/>
  <c r="C8" i="4" l="1"/>
</calcChain>
</file>

<file path=xl/sharedStrings.xml><?xml version="1.0" encoding="utf-8"?>
<sst xmlns="http://schemas.openxmlformats.org/spreadsheetml/2006/main" count="195" uniqueCount="53">
  <si>
    <t>Період відстрочки платежу (днів)</t>
  </si>
  <si>
    <t xml:space="preserve">Термін поставки (= кількість днів з моменту сплати авансу до моменту передачі товара покупцю) </t>
  </si>
  <si>
    <t>Ставка дисконтування, % річних</t>
  </si>
  <si>
    <t>Процент авансу, %%</t>
  </si>
  <si>
    <t>Приведена вартість з урахуванням строку поставки та умов оплати, грн.</t>
  </si>
  <si>
    <t>Митні витрати</t>
  </si>
  <si>
    <t>Сума пропозиції у грн.</t>
  </si>
  <si>
    <t xml:space="preserve"> -</t>
  </si>
  <si>
    <t>не заповнюється</t>
  </si>
  <si>
    <t>Базова цінова пропозиція</t>
  </si>
  <si>
    <t>Сума пропозиції приведена до умов поставки DDP , грн.</t>
  </si>
  <si>
    <t xml:space="preserve"> - </t>
  </si>
  <si>
    <t>Курс валюти:</t>
  </si>
  <si>
    <t>Назва валюти:</t>
  </si>
  <si>
    <t>Вказується сума пропозиції на умовах та у валюті Учасника</t>
  </si>
  <si>
    <t>Учасник заповнює тільки поля таблиці білого кольору!!!</t>
  </si>
  <si>
    <t>Посада, прізвище, ініціали, підпис уповноваженої особи Учасника, завірені печаткою</t>
  </si>
  <si>
    <r>
      <t>Ставка митних витрат (орієнтовно)(</t>
    </r>
    <r>
      <rPr>
        <b/>
        <sz val="12"/>
        <color rgb="FFFF0000"/>
        <rFont val="Calibri"/>
        <family val="2"/>
        <charset val="204"/>
      </rPr>
      <t>…...</t>
    </r>
    <r>
      <rPr>
        <b/>
        <i/>
        <sz val="12"/>
        <color rgb="FFFF0000"/>
        <rFont val="Calibri"/>
        <family val="2"/>
        <charset val="204"/>
      </rPr>
      <t>вказати код УКТ ЗЕД</t>
    </r>
    <r>
      <rPr>
        <b/>
        <sz val="12"/>
        <color indexed="8"/>
        <rFont val="Calibri"/>
        <family val="2"/>
        <charset val="204"/>
      </rPr>
      <t>)</t>
    </r>
  </si>
  <si>
    <t xml:space="preserve">Вказується  код УКТ ЗЕД та % ставка митних витрат </t>
  </si>
  <si>
    <t>ПДВ</t>
  </si>
  <si>
    <t xml:space="preserve">Таблиця 6.1. Додатку 6 
до документації </t>
  </si>
  <si>
    <t xml:space="preserve">6.1. Розрахунок приведеної вартості пропозицій  (до стандартних умов оплати з відтермінуванням платежу 30 днів та на умовах DDP) </t>
  </si>
  <si>
    <t>Вказується відсоток авансу(у випадку наявності)</t>
  </si>
  <si>
    <t>вказується термін поставки (у випадку авансу)</t>
  </si>
  <si>
    <t>вказується</t>
  </si>
  <si>
    <t>Вказується назва валюти та курс НБУ гривні до такої валюти на день початку прийому пропозицій на електронному майданчику</t>
  </si>
  <si>
    <t>Ставка митних витрат (орієнтовно)</t>
  </si>
  <si>
    <t>Знижена цінова пропозиція</t>
  </si>
  <si>
    <t>Сума пропозиції , грн. без ПДВ</t>
  </si>
  <si>
    <t>Сума за результатами аукціону, грн.</t>
  </si>
  <si>
    <t>Заповнюється сума отримана за результатами аукціону</t>
  </si>
  <si>
    <t>Вартість зниженої пропозиції на умовах та у валюті Учасника (ціна Контракту)  без ПДВ</t>
  </si>
  <si>
    <t>USD</t>
  </si>
  <si>
    <t xml:space="preserve">Послуги декларанта з митного оформлення (1 ВМД), грн. </t>
  </si>
  <si>
    <t xml:space="preserve">Послуги ЗМК (1 транспортний засіб), грн. </t>
  </si>
  <si>
    <t xml:space="preserve">Кі-сть партій (митних оформлень), що планується здійснити </t>
  </si>
  <si>
    <t>Кі-сть транспортних засобів, що планується використати для заявленого обєму</t>
  </si>
  <si>
    <t>Всього витрати на послуги декларанта з митного оформлення, грн.</t>
  </si>
  <si>
    <t xml:space="preserve">Всього витрати по ЗМК, грн. </t>
  </si>
  <si>
    <t xml:space="preserve">Вказується кількість партій (митних оформлень), що планується </t>
  </si>
  <si>
    <t xml:space="preserve">Вказується кількість транспортних засобів (автомобілів), що планується </t>
  </si>
  <si>
    <t xml:space="preserve"> </t>
  </si>
  <si>
    <t xml:space="preserve">Розрахунок приведеної вартості пропозицій  на умовах та у валюті Учасника </t>
  </si>
  <si>
    <t>Стандартні умови</t>
  </si>
  <si>
    <r>
      <rPr>
        <b/>
        <sz val="11"/>
        <color theme="1"/>
        <rFont val="Times New Roman"/>
        <family val="1"/>
        <charset val="204"/>
      </rPr>
      <t>Таблиця 7.2. Додатку №7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Calibri"/>
        <family val="2"/>
        <charset val="204"/>
        <scheme val="minor"/>
      </rPr>
      <t xml:space="preserve">
</t>
    </r>
  </si>
  <si>
    <t>Розрахунок приведеної вартості пропозицій  (до стандартних умов оплати)</t>
  </si>
  <si>
    <r>
      <t>USD, Євро (</t>
    </r>
    <r>
      <rPr>
        <i/>
        <sz val="12"/>
        <color rgb="FFFF0000"/>
        <rFont val="Calibri"/>
        <family val="2"/>
        <charset val="204"/>
      </rPr>
      <t>вибрати необхідне</t>
    </r>
    <r>
      <rPr>
        <b/>
        <sz val="12"/>
        <color indexed="8"/>
        <rFont val="Calibri"/>
        <family val="2"/>
        <charset val="204"/>
      </rPr>
      <t>)</t>
    </r>
  </si>
  <si>
    <r>
      <rPr>
        <b/>
        <sz val="11"/>
        <color theme="1"/>
        <rFont val="Times New Roman"/>
        <family val="1"/>
        <charset val="204"/>
      </rPr>
      <t>Таблиця 7.1.
додатку №7 до тендерної документації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i/>
        <sz val="11"/>
        <color theme="1"/>
        <rFont val="Times New Roman"/>
        <family val="1"/>
        <charset val="204"/>
      </rPr>
      <t/>
    </r>
  </si>
  <si>
    <r>
      <t>заповнюється замовником (</t>
    </r>
    <r>
      <rPr>
        <i/>
        <sz val="12"/>
        <color rgb="FFFF0000"/>
        <rFont val="Calibri"/>
        <family val="2"/>
        <charset val="204"/>
        <scheme val="minor"/>
      </rPr>
      <t>закупником</t>
    </r>
    <r>
      <rPr>
        <i/>
        <sz val="12"/>
        <rFont val="Calibri"/>
        <family val="2"/>
        <charset val="204"/>
        <scheme val="minor"/>
      </rPr>
      <t>)</t>
    </r>
  </si>
  <si>
    <t xml:space="preserve">   не заповнюється</t>
  </si>
  <si>
    <t xml:space="preserve">Термін поставки (= кількість днів з моменту сплати авансу до моменту передачі товару покупцю) </t>
  </si>
  <si>
    <t>Процент авансу, %</t>
  </si>
  <si>
    <r>
      <t>заповнюється замовником (</t>
    </r>
    <r>
      <rPr>
        <i/>
        <sz val="12"/>
        <color rgb="FFFF0000"/>
        <rFont val="Calibri"/>
        <family val="2"/>
        <charset val="204"/>
        <scheme val="minor"/>
      </rPr>
      <t>закупником</t>
    </r>
    <r>
      <rPr>
        <i/>
        <sz val="12"/>
        <rFont val="Calibri"/>
        <family val="2"/>
        <charset val="204"/>
        <scheme val="minor"/>
      </rPr>
      <t>) у разі нестандартних умов оплати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</si>
</sst>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%"/>
    <numFmt numFmtId="165" formatCode="0.00000%"/>
    <numFmt numFmtId="166" formatCode="#,##0.0000"/>
  </numFmts>
  <fonts count="29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  <scheme val="minor"/>
    </font>
    <font>
      <b/>
      <sz val="14"/>
      <color theme="2" tint="-0.499984740745262"/>
      <name val="Calibri"/>
      <family val="2"/>
      <charset val="204"/>
    </font>
    <font>
      <b/>
      <sz val="14"/>
      <color rgb="FFC00000"/>
      <name val="Calibri"/>
      <family val="2"/>
      <charset val="204"/>
    </font>
    <font>
      <b/>
      <sz val="12"/>
      <color theme="2" tint="-0.499984740745262"/>
      <name val="Calibri"/>
      <family val="2"/>
      <charset val="204"/>
    </font>
    <font>
      <i/>
      <sz val="11"/>
      <color theme="4" tint="-0.49998474074526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i/>
      <sz val="10"/>
      <color theme="4" tint="-0.499984740745262"/>
      <name val="Calibri"/>
      <family val="2"/>
      <charset val="204"/>
      <scheme val="minor"/>
    </font>
    <font>
      <b/>
      <sz val="16"/>
      <color rgb="FFC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</font>
    <font>
      <i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2" tint="-0.749992370372631"/>
      <name val="Calibri"/>
      <family val="2"/>
      <charset val="204"/>
      <scheme val="minor"/>
    </font>
    <font>
      <sz val="12"/>
      <color theme="2" tint="-0.74999237037263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2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  <font>
      <b/>
      <i/>
      <sz val="12"/>
      <color rgb="FFFF0000"/>
      <name val="Calibri"/>
      <family val="2"/>
      <charset val="204"/>
    </font>
    <font>
      <sz val="16"/>
      <color rgb="FFC00000"/>
      <name val="Calibri"/>
      <family val="2"/>
      <charset val="204"/>
    </font>
    <font>
      <i/>
      <sz val="12"/>
      <color theme="4" tint="-0.499984740745262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rgb="FFFF0000"/>
      <name val="Calibri"/>
      <family val="2"/>
      <charset val="204"/>
    </font>
    <font>
      <i/>
      <sz val="15"/>
      <color theme="2" tint="-0.74999237037263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3">
    <xf numFmtId="0" fontId="0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</cellStyleXfs>
  <cellXfs count="88">
    <xf numFmtId="0" fontId="0" fillId="0" borderId="0" xfId="0"/>
    <xf numFmtId="0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9" fontId="5" fillId="2" borderId="4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14" fillId="0" borderId="0" xfId="0" applyFont="1"/>
    <xf numFmtId="0" fontId="16" fillId="0" borderId="0" xfId="0" applyFont="1"/>
    <xf numFmtId="0" fontId="18" fillId="0" borderId="0" xfId="0" applyFont="1" applyAlignment="1">
      <alignment vertical="top"/>
    </xf>
    <xf numFmtId="4" fontId="0" fillId="0" borderId="0" xfId="0" applyNumberFormat="1"/>
    <xf numFmtId="9" fontId="1" fillId="0" borderId="3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164" fontId="4" fillId="2" borderId="1" xfId="0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4" fontId="21" fillId="2" borderId="4" xfId="0" applyNumberFormat="1" applyFont="1" applyFill="1" applyBorder="1" applyAlignment="1">
      <alignment horizontal="center" vertical="center"/>
    </xf>
    <xf numFmtId="9" fontId="12" fillId="2" borderId="4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 wrapText="1"/>
    </xf>
    <xf numFmtId="0" fontId="14" fillId="0" borderId="0" xfId="0" applyFont="1"/>
    <xf numFmtId="0" fontId="1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9" fontId="5" fillId="3" borderId="4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9" fontId="4" fillId="3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21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3" fontId="0" fillId="0" borderId="0" xfId="0" applyNumberFormat="1"/>
    <xf numFmtId="9" fontId="5" fillId="2" borderId="5" xfId="0" applyNumberFormat="1" applyFont="1" applyFill="1" applyBorder="1" applyAlignment="1">
      <alignment horizontal="center" vertical="center" wrapText="1"/>
    </xf>
    <xf numFmtId="4" fontId="10" fillId="2" borderId="5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1" fillId="4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9" fontId="1" fillId="3" borderId="3" xfId="0" applyNumberFormat="1" applyFont="1" applyFill="1" applyBorder="1" applyAlignment="1" applyProtection="1">
      <alignment horizontal="center" vertical="center"/>
    </xf>
    <xf numFmtId="0" fontId="4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164" fontId="4" fillId="6" borderId="1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>
      <alignment vertical="center"/>
    </xf>
    <xf numFmtId="43" fontId="14" fillId="0" borderId="0" xfId="2" applyFont="1"/>
    <xf numFmtId="10" fontId="0" fillId="0" borderId="0" xfId="1" applyNumberFormat="1" applyFont="1" applyProtection="1">
      <protection locked="0"/>
    </xf>
    <xf numFmtId="165" fontId="0" fillId="0" borderId="0" xfId="1" applyNumberFormat="1" applyFont="1" applyProtection="1">
      <protection locked="0"/>
    </xf>
    <xf numFmtId="0" fontId="15" fillId="0" borderId="0" xfId="0" applyFont="1" applyAlignment="1">
      <alignment vertical="center" wrapText="1"/>
    </xf>
    <xf numFmtId="43" fontId="28" fillId="0" borderId="0" xfId="2" applyFont="1" applyAlignment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0" xfId="0" applyNumberFormat="1" applyFont="1"/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3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 wrapText="1"/>
    </xf>
  </cellXfs>
  <cellStyles count="3">
    <cellStyle name="Відсотковий" xfId="1" builtinId="5"/>
    <cellStyle name="Звичайний" xfId="0" builtinId="0"/>
    <cellStyle name="Фінансови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35"/>
  <sheetViews>
    <sheetView showGridLines="0" tabSelected="1" topLeftCell="A7" zoomScale="85" zoomScaleNormal="85" workbookViewId="0">
      <selection activeCell="M20" sqref="M20"/>
    </sheetView>
  </sheetViews>
  <sheetFormatPr defaultRowHeight="14.4" outlineLevelCol="1" x14ac:dyDescent="0.3"/>
  <cols>
    <col min="1" max="1" width="6.5546875" customWidth="1"/>
    <col min="2" max="2" width="48.6640625" customWidth="1"/>
    <col min="3" max="3" width="29" customWidth="1"/>
    <col min="4" max="4" width="4.6640625" customWidth="1" outlineLevel="1"/>
    <col min="5" max="5" width="9.109375" customWidth="1" outlineLevel="1"/>
    <col min="6" max="6" width="12.5546875" customWidth="1" outlineLevel="1"/>
    <col min="7" max="10" width="9.109375" customWidth="1" outlineLevel="1"/>
    <col min="11" max="11" width="15.5546875" customWidth="1" outlineLevel="1"/>
    <col min="12" max="12" width="12.6640625" bestFit="1" customWidth="1" outlineLevel="1"/>
    <col min="13" max="13" width="15.44140625" customWidth="1" outlineLevel="1"/>
    <col min="14" max="14" width="12.109375" bestFit="1" customWidth="1"/>
    <col min="15" max="15" width="16.44140625" customWidth="1"/>
    <col min="16" max="16" width="13" customWidth="1"/>
  </cols>
  <sheetData>
    <row r="1" spans="1:21" ht="31.5" customHeight="1" x14ac:dyDescent="0.3">
      <c r="B1" s="17"/>
      <c r="F1" s="77" t="s">
        <v>47</v>
      </c>
      <c r="G1" s="78"/>
      <c r="H1" s="78"/>
      <c r="I1" s="78"/>
      <c r="J1" s="78"/>
      <c r="K1" s="78"/>
    </row>
    <row r="2" spans="1:21" ht="45.75" customHeight="1" x14ac:dyDescent="0.3">
      <c r="A2" s="79" t="s">
        <v>45</v>
      </c>
      <c r="B2" s="79"/>
      <c r="C2" s="79"/>
      <c r="D2" s="79"/>
      <c r="E2" s="79"/>
      <c r="F2" s="79"/>
      <c r="G2" s="79"/>
      <c r="H2" s="79"/>
    </row>
    <row r="3" spans="1:21" ht="15" customHeight="1" x14ac:dyDescent="0.3">
      <c r="A3" s="2"/>
      <c r="B3" s="2"/>
      <c r="C3" s="2"/>
      <c r="D3" s="2"/>
      <c r="E3" s="2"/>
      <c r="F3" s="2"/>
      <c r="G3" s="2"/>
      <c r="H3" s="2"/>
    </row>
    <row r="4" spans="1:21" ht="27.75" customHeight="1" x14ac:dyDescent="0.3">
      <c r="A4" s="6"/>
      <c r="B4" s="9" t="s">
        <v>13</v>
      </c>
      <c r="C4" s="7" t="s">
        <v>12</v>
      </c>
      <c r="E4" s="4"/>
      <c r="F4" s="2"/>
    </row>
    <row r="5" spans="1:21" ht="39.6" customHeight="1" x14ac:dyDescent="0.3">
      <c r="A5" s="5"/>
      <c r="B5" s="50" t="s">
        <v>46</v>
      </c>
      <c r="C5" s="75"/>
      <c r="D5" s="11" t="s">
        <v>7</v>
      </c>
      <c r="E5" s="83" t="s">
        <v>25</v>
      </c>
      <c r="F5" s="83"/>
      <c r="G5" s="83"/>
      <c r="H5" s="83"/>
      <c r="I5" s="83"/>
      <c r="J5" s="83"/>
      <c r="K5" s="83"/>
      <c r="N5" s="32"/>
      <c r="O5" s="83"/>
      <c r="P5" s="83"/>
      <c r="Q5" s="83"/>
      <c r="R5" s="83"/>
      <c r="S5" s="83"/>
      <c r="T5" s="83"/>
      <c r="U5" s="83"/>
    </row>
    <row r="6" spans="1:21" ht="31.2" x14ac:dyDescent="0.3">
      <c r="A6" s="2"/>
      <c r="B6" s="22" t="s">
        <v>17</v>
      </c>
      <c r="C6" s="21"/>
      <c r="D6" t="s">
        <v>7</v>
      </c>
      <c r="E6" s="83" t="s">
        <v>18</v>
      </c>
      <c r="F6" s="83"/>
      <c r="G6" s="83"/>
      <c r="H6" s="83"/>
      <c r="I6" s="83"/>
      <c r="J6" s="83"/>
      <c r="K6" s="83"/>
      <c r="N6" s="26"/>
      <c r="O6" s="83"/>
      <c r="P6" s="83"/>
      <c r="Q6" s="83"/>
      <c r="R6" s="83"/>
      <c r="S6" s="83"/>
      <c r="T6" s="83"/>
      <c r="U6" s="83"/>
    </row>
    <row r="7" spans="1:21" ht="18" x14ac:dyDescent="0.3">
      <c r="B7" s="7" t="s">
        <v>9</v>
      </c>
      <c r="C7" s="20"/>
      <c r="D7" t="s">
        <v>7</v>
      </c>
      <c r="E7" s="83" t="s">
        <v>14</v>
      </c>
      <c r="F7" s="83"/>
      <c r="G7" s="83"/>
      <c r="H7" s="83"/>
      <c r="I7" s="83"/>
      <c r="J7" s="83"/>
      <c r="K7" s="83"/>
      <c r="N7" s="26"/>
      <c r="O7" s="83"/>
      <c r="P7" s="83"/>
      <c r="Q7" s="83"/>
      <c r="R7" s="83"/>
      <c r="S7" s="83"/>
      <c r="T7" s="83"/>
      <c r="U7" s="83"/>
    </row>
    <row r="8" spans="1:21" ht="18.75" customHeight="1" x14ac:dyDescent="0.3">
      <c r="B8" s="7" t="s">
        <v>6</v>
      </c>
      <c r="C8" s="8">
        <f>C7*C5</f>
        <v>0</v>
      </c>
      <c r="D8" t="s">
        <v>7</v>
      </c>
      <c r="E8" s="82" t="s">
        <v>49</v>
      </c>
      <c r="F8" s="82"/>
      <c r="G8" s="82"/>
      <c r="H8" s="15"/>
      <c r="I8" s="15"/>
      <c r="J8" s="15"/>
      <c r="K8" s="15"/>
      <c r="N8" s="26"/>
      <c r="O8" s="82"/>
      <c r="P8" s="82"/>
      <c r="Q8" s="82"/>
      <c r="R8" s="40"/>
      <c r="S8" s="40"/>
      <c r="T8" s="40"/>
      <c r="U8" s="40"/>
    </row>
    <row r="9" spans="1:21" ht="18.75" customHeight="1" x14ac:dyDescent="0.3">
      <c r="B9" s="7" t="s">
        <v>5</v>
      </c>
      <c r="C9" s="8">
        <f>C8*C6%</f>
        <v>0</v>
      </c>
      <c r="D9" t="s">
        <v>7</v>
      </c>
      <c r="E9" s="80" t="s">
        <v>8</v>
      </c>
      <c r="F9" s="80"/>
      <c r="G9" s="16"/>
      <c r="H9" s="15"/>
      <c r="I9" s="15"/>
      <c r="J9" s="15"/>
      <c r="K9" s="15"/>
      <c r="N9" s="26"/>
      <c r="O9" s="80"/>
      <c r="P9" s="80"/>
      <c r="Q9" s="16"/>
      <c r="R9" s="40"/>
      <c r="S9" s="40"/>
      <c r="T9" s="40"/>
      <c r="U9" s="40"/>
    </row>
    <row r="10" spans="1:21" ht="18.75" customHeight="1" x14ac:dyDescent="0.3">
      <c r="B10" s="7" t="s">
        <v>19</v>
      </c>
      <c r="C10" s="8">
        <f>(C8+C9)*0.2</f>
        <v>0</v>
      </c>
      <c r="D10" t="s">
        <v>7</v>
      </c>
      <c r="E10" s="80" t="s">
        <v>8</v>
      </c>
      <c r="F10" s="80"/>
      <c r="G10" s="16"/>
      <c r="H10" s="15"/>
      <c r="I10" s="15"/>
      <c r="J10" s="15"/>
      <c r="K10" s="15"/>
      <c r="N10" s="26"/>
      <c r="O10" s="80"/>
      <c r="P10" s="80"/>
      <c r="Q10" s="16"/>
      <c r="R10" s="40"/>
      <c r="S10" s="40"/>
      <c r="T10" s="40"/>
      <c r="U10" s="40"/>
    </row>
    <row r="11" spans="1:21" ht="31.5" customHeight="1" x14ac:dyDescent="0.3">
      <c r="B11" s="7" t="s">
        <v>10</v>
      </c>
      <c r="C11" s="8">
        <f>C10+C9+C8</f>
        <v>0</v>
      </c>
      <c r="D11" t="s">
        <v>7</v>
      </c>
      <c r="E11" s="80" t="s">
        <v>8</v>
      </c>
      <c r="F11" s="80"/>
      <c r="G11" s="16"/>
      <c r="H11" s="15"/>
      <c r="I11" s="15"/>
      <c r="J11" s="15"/>
      <c r="K11" s="15"/>
      <c r="N11" s="26"/>
      <c r="O11" s="80"/>
      <c r="P11" s="80"/>
      <c r="Q11" s="16"/>
      <c r="R11" s="40"/>
      <c r="S11" s="40"/>
      <c r="T11" s="40"/>
      <c r="U11" s="40"/>
    </row>
    <row r="12" spans="1:21" s="26" customFormat="1" ht="25.95" customHeight="1" x14ac:dyDescent="0.3">
      <c r="B12" s="64" t="s">
        <v>43</v>
      </c>
      <c r="C12" s="8"/>
      <c r="E12" s="63"/>
      <c r="F12" s="63"/>
      <c r="G12" s="16"/>
      <c r="H12" s="40"/>
      <c r="I12" s="40"/>
      <c r="J12" s="40"/>
      <c r="K12" s="40"/>
      <c r="O12" s="63"/>
      <c r="P12" s="63"/>
      <c r="Q12" s="16"/>
      <c r="R12" s="40"/>
      <c r="S12" s="40"/>
      <c r="T12" s="40"/>
      <c r="U12" s="40"/>
    </row>
    <row r="13" spans="1:21" s="26" customFormat="1" ht="31.5" customHeight="1" x14ac:dyDescent="0.3">
      <c r="B13" s="14" t="s">
        <v>51</v>
      </c>
      <c r="C13" s="65"/>
      <c r="E13" s="69" t="s">
        <v>52</v>
      </c>
      <c r="F13" s="41"/>
      <c r="G13" s="16"/>
      <c r="H13" s="40"/>
      <c r="I13" s="40"/>
      <c r="J13" s="40"/>
      <c r="K13" s="40"/>
      <c r="O13" s="63"/>
      <c r="P13" s="63"/>
      <c r="Q13" s="16"/>
      <c r="R13" s="40"/>
      <c r="S13" s="40"/>
      <c r="T13" s="40"/>
      <c r="U13" s="40"/>
    </row>
    <row r="14" spans="1:21" ht="54" customHeight="1" x14ac:dyDescent="0.3">
      <c r="B14" s="14" t="s">
        <v>50</v>
      </c>
      <c r="C14" s="66">
        <v>0</v>
      </c>
      <c r="D14" s="11" t="s">
        <v>7</v>
      </c>
      <c r="E14" s="69" t="s">
        <v>52</v>
      </c>
      <c r="F14" s="41"/>
      <c r="G14" s="16"/>
      <c r="H14" s="15"/>
      <c r="I14" s="15"/>
      <c r="J14" s="15"/>
      <c r="K14" s="15"/>
      <c r="L14" s="26"/>
      <c r="N14" s="32"/>
      <c r="O14" s="80"/>
      <c r="P14" s="80"/>
      <c r="Q14" s="16"/>
      <c r="R14" s="40"/>
      <c r="S14" s="40"/>
      <c r="T14" s="40"/>
      <c r="U14" s="40"/>
    </row>
    <row r="15" spans="1:21" ht="18" customHeight="1" x14ac:dyDescent="0.3">
      <c r="B15" s="7" t="s">
        <v>0</v>
      </c>
      <c r="C15" s="67">
        <v>30</v>
      </c>
      <c r="D15" t="s">
        <v>11</v>
      </c>
      <c r="E15" s="69" t="s">
        <v>48</v>
      </c>
      <c r="F15" s="41"/>
      <c r="G15" s="15"/>
      <c r="H15" s="15"/>
      <c r="I15" s="15"/>
      <c r="J15" s="15"/>
      <c r="K15" s="15"/>
      <c r="L15" s="26"/>
      <c r="M15" s="26"/>
      <c r="N15" s="26"/>
      <c r="O15" s="80"/>
      <c r="P15" s="80"/>
      <c r="Q15" s="40"/>
      <c r="R15" s="40"/>
      <c r="S15" s="40"/>
      <c r="T15" s="40"/>
      <c r="U15" s="40"/>
    </row>
    <row r="16" spans="1:21" s="26" customFormat="1" ht="18" x14ac:dyDescent="0.3">
      <c r="B16" s="14"/>
      <c r="C16" s="65"/>
      <c r="E16" s="41"/>
      <c r="F16" s="40"/>
      <c r="G16" s="40"/>
      <c r="H16" s="40"/>
      <c r="I16" s="40"/>
      <c r="J16" s="40"/>
      <c r="K16" s="40"/>
      <c r="O16" s="63"/>
      <c r="P16" s="63"/>
      <c r="Q16" s="40"/>
      <c r="R16" s="40"/>
      <c r="S16" s="40"/>
      <c r="T16" s="40"/>
      <c r="U16" s="40"/>
    </row>
    <row r="17" spans="2:21" s="26" customFormat="1" ht="18" x14ac:dyDescent="0.3">
      <c r="B17" s="3" t="s">
        <v>2</v>
      </c>
      <c r="C17" s="68">
        <f>IF(AND(C13=0,C14=0),0,0.25)</f>
        <v>0</v>
      </c>
      <c r="E17" s="41"/>
      <c r="F17" s="40"/>
      <c r="G17" s="40"/>
      <c r="H17" s="40"/>
      <c r="I17" s="40"/>
      <c r="J17" s="40"/>
      <c r="K17" s="40"/>
      <c r="O17" s="63"/>
      <c r="P17" s="63"/>
      <c r="Q17" s="40"/>
      <c r="R17" s="40"/>
      <c r="S17" s="40"/>
      <c r="T17" s="40"/>
      <c r="U17" s="40"/>
    </row>
    <row r="18" spans="2:21" s="26" customFormat="1" ht="31.2" x14ac:dyDescent="0.3">
      <c r="B18" s="14" t="s">
        <v>33</v>
      </c>
      <c r="C18" s="61">
        <v>6996.17</v>
      </c>
      <c r="D18" s="26" t="s">
        <v>11</v>
      </c>
      <c r="E18" s="80" t="s">
        <v>8</v>
      </c>
      <c r="F18" s="80"/>
      <c r="G18" s="40"/>
      <c r="H18" s="40"/>
      <c r="I18" s="40"/>
      <c r="J18" s="40"/>
      <c r="K18" s="40"/>
      <c r="O18" s="80"/>
      <c r="P18" s="80"/>
      <c r="Q18" s="40"/>
      <c r="R18" s="40"/>
      <c r="S18" s="40"/>
      <c r="T18" s="40"/>
      <c r="U18" s="40"/>
    </row>
    <row r="19" spans="2:21" s="26" customFormat="1" ht="31.2" x14ac:dyDescent="0.3">
      <c r="B19" s="14" t="s">
        <v>35</v>
      </c>
      <c r="C19" s="56"/>
      <c r="D19" s="26" t="s">
        <v>11</v>
      </c>
      <c r="E19" s="41" t="s">
        <v>39</v>
      </c>
      <c r="F19" s="40"/>
      <c r="G19" s="40"/>
      <c r="H19" s="40"/>
      <c r="I19" s="40"/>
      <c r="J19" s="40"/>
      <c r="K19" s="40"/>
      <c r="O19" s="41"/>
      <c r="P19" s="40"/>
      <c r="Q19" s="40"/>
      <c r="R19" s="40"/>
      <c r="S19" s="40"/>
      <c r="T19" s="40"/>
      <c r="U19" s="40"/>
    </row>
    <row r="20" spans="2:21" s="26" customFormat="1" ht="31.2" x14ac:dyDescent="0.3">
      <c r="B20" s="14" t="s">
        <v>37</v>
      </c>
      <c r="C20" s="57">
        <f>C18*C19</f>
        <v>0</v>
      </c>
      <c r="D20" s="26" t="s">
        <v>11</v>
      </c>
      <c r="E20" s="80" t="s">
        <v>8</v>
      </c>
      <c r="F20" s="80"/>
      <c r="G20" s="40"/>
      <c r="H20" s="40"/>
      <c r="I20" s="40"/>
      <c r="J20" s="40"/>
      <c r="K20" s="40"/>
      <c r="O20" s="80"/>
      <c r="P20" s="80"/>
      <c r="Q20" s="40"/>
      <c r="R20" s="40"/>
      <c r="S20" s="40"/>
      <c r="T20" s="40"/>
      <c r="U20" s="40"/>
    </row>
    <row r="21" spans="2:21" s="26" customFormat="1" ht="28.5" customHeight="1" x14ac:dyDescent="0.3">
      <c r="B21" s="7" t="s">
        <v>34</v>
      </c>
      <c r="C21" s="8">
        <v>1244</v>
      </c>
      <c r="D21" s="26" t="s">
        <v>11</v>
      </c>
      <c r="E21" s="80" t="s">
        <v>8</v>
      </c>
      <c r="F21" s="80"/>
      <c r="G21" s="40"/>
      <c r="H21" s="40"/>
      <c r="I21" s="40"/>
      <c r="J21" s="40"/>
      <c r="K21" s="40"/>
      <c r="O21" s="80"/>
      <c r="P21" s="80"/>
      <c r="Q21" s="40"/>
      <c r="R21" s="40"/>
      <c r="S21" s="40"/>
      <c r="T21" s="40"/>
      <c r="U21" s="40"/>
    </row>
    <row r="22" spans="2:21" s="26" customFormat="1" ht="63.75" customHeight="1" x14ac:dyDescent="0.3">
      <c r="B22" s="7" t="s">
        <v>36</v>
      </c>
      <c r="C22" s="58"/>
      <c r="D22" s="26" t="s">
        <v>11</v>
      </c>
      <c r="E22" s="41" t="s">
        <v>40</v>
      </c>
      <c r="F22" s="40"/>
      <c r="G22" s="40"/>
      <c r="H22" s="40"/>
      <c r="I22" s="40"/>
      <c r="J22" s="40"/>
      <c r="K22" s="40"/>
      <c r="O22" s="81"/>
      <c r="P22" s="81"/>
      <c r="Q22" s="81"/>
      <c r="R22" s="81"/>
      <c r="S22" s="40"/>
      <c r="T22" s="40"/>
      <c r="U22" s="40"/>
    </row>
    <row r="23" spans="2:21" s="26" customFormat="1" ht="42" customHeight="1" x14ac:dyDescent="0.3">
      <c r="B23" s="7" t="s">
        <v>38</v>
      </c>
      <c r="C23" s="57">
        <f>C22*C21</f>
        <v>0</v>
      </c>
      <c r="D23" s="26" t="s">
        <v>11</v>
      </c>
      <c r="E23" s="80" t="s">
        <v>8</v>
      </c>
      <c r="F23" s="80"/>
      <c r="G23" s="40" t="s">
        <v>41</v>
      </c>
      <c r="H23" s="40"/>
      <c r="I23" s="40"/>
      <c r="J23" s="40"/>
      <c r="K23" s="76"/>
      <c r="O23" s="80"/>
      <c r="P23" s="80"/>
      <c r="Q23" s="40"/>
      <c r="R23" s="40"/>
      <c r="S23" s="40"/>
      <c r="T23" s="40"/>
      <c r="U23" s="40"/>
    </row>
    <row r="24" spans="2:21" ht="42" customHeight="1" thickBot="1" x14ac:dyDescent="0.35">
      <c r="B24" s="54" t="s">
        <v>4</v>
      </c>
      <c r="C24" s="55">
        <f>C11-(C8*C13*C17*C14/365)+(C8*(1-C13)*C17*C15/365)+(C8*100%*C17*C14/365)-(C8*(1-100)*C17*0/365)+C20+C23</f>
        <v>0</v>
      </c>
      <c r="D24" s="11" t="s">
        <v>7</v>
      </c>
      <c r="E24" s="80" t="s">
        <v>8</v>
      </c>
      <c r="F24" s="80"/>
      <c r="G24" s="15"/>
      <c r="H24" s="15"/>
      <c r="I24" s="15"/>
      <c r="J24" s="15"/>
      <c r="K24" s="15"/>
      <c r="N24" s="32"/>
      <c r="O24" s="80"/>
      <c r="P24" s="80"/>
      <c r="Q24" s="40"/>
      <c r="R24" s="40"/>
      <c r="S24" s="40"/>
      <c r="T24" s="40"/>
      <c r="U24" s="40"/>
    </row>
    <row r="26" spans="2:21" x14ac:dyDescent="0.3">
      <c r="N26" s="48"/>
    </row>
    <row r="27" spans="2:21" x14ac:dyDescent="0.3">
      <c r="C27" s="26"/>
    </row>
    <row r="28" spans="2:21" s="23" customFormat="1" x14ac:dyDescent="0.3"/>
    <row r="29" spans="2:21" s="23" customFormat="1" ht="16.2" x14ac:dyDescent="0.35">
      <c r="B29" s="24" t="s">
        <v>16</v>
      </c>
    </row>
    <row r="31" spans="2:21" x14ac:dyDescent="0.3">
      <c r="C31" s="18"/>
    </row>
    <row r="35" spans="3:3" x14ac:dyDescent="0.3">
      <c r="C35" s="18"/>
    </row>
  </sheetData>
  <sheetProtection formatCells="0"/>
  <mergeCells count="29">
    <mergeCell ref="O10:P10"/>
    <mergeCell ref="O11:P11"/>
    <mergeCell ref="O14:P14"/>
    <mergeCell ref="O5:U5"/>
    <mergeCell ref="O6:U6"/>
    <mergeCell ref="O7:U7"/>
    <mergeCell ref="O8:Q8"/>
    <mergeCell ref="O9:P9"/>
    <mergeCell ref="E8:G8"/>
    <mergeCell ref="F1:K1"/>
    <mergeCell ref="A2:H2"/>
    <mergeCell ref="E5:K5"/>
    <mergeCell ref="E6:K6"/>
    <mergeCell ref="E7:K7"/>
    <mergeCell ref="E24:F24"/>
    <mergeCell ref="E9:F9"/>
    <mergeCell ref="E10:F10"/>
    <mergeCell ref="E11:F11"/>
    <mergeCell ref="E18:F18"/>
    <mergeCell ref="E20:F20"/>
    <mergeCell ref="E23:F23"/>
    <mergeCell ref="E21:F21"/>
    <mergeCell ref="O15:P15"/>
    <mergeCell ref="O18:P18"/>
    <mergeCell ref="O20:P20"/>
    <mergeCell ref="O23:P23"/>
    <mergeCell ref="O24:P24"/>
    <mergeCell ref="O21:P21"/>
    <mergeCell ref="O22:R22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33"/>
  <sheetViews>
    <sheetView showGridLines="0" topLeftCell="A6" workbookViewId="0">
      <selection activeCell="N24" sqref="N24"/>
    </sheetView>
  </sheetViews>
  <sheetFormatPr defaultColWidth="9.109375" defaultRowHeight="14.4" outlineLevelCol="1" x14ac:dyDescent="0.3"/>
  <cols>
    <col min="1" max="1" width="6.5546875" style="26" customWidth="1"/>
    <col min="2" max="2" width="48.6640625" style="26" customWidth="1"/>
    <col min="3" max="3" width="27.44140625" style="26" customWidth="1"/>
    <col min="4" max="4" width="4.6640625" style="26" hidden="1" customWidth="1" outlineLevel="1"/>
    <col min="5" max="5" width="0" style="26" hidden="1" customWidth="1" outlineLevel="1"/>
    <col min="6" max="6" width="12.5546875" style="26" hidden="1" customWidth="1" outlineLevel="1"/>
    <col min="7" max="10" width="0" style="26" hidden="1" customWidth="1" outlineLevel="1"/>
    <col min="11" max="11" width="11.5546875" style="26" hidden="1" customWidth="1" outlineLevel="1"/>
    <col min="12" max="13" width="0" style="26" hidden="1" customWidth="1" outlineLevel="1"/>
    <col min="14" max="14" width="9.109375" style="26" collapsed="1"/>
    <col min="15" max="15" width="19.44140625" style="26" customWidth="1"/>
    <col min="16" max="16384" width="9.109375" style="26"/>
  </cols>
  <sheetData>
    <row r="1" spans="1:16" ht="31.5" customHeight="1" x14ac:dyDescent="0.3">
      <c r="B1" s="46" t="s">
        <v>15</v>
      </c>
      <c r="F1" s="85" t="s">
        <v>20</v>
      </c>
      <c r="G1" s="86"/>
      <c r="H1" s="86"/>
      <c r="I1" s="86"/>
      <c r="J1" s="86"/>
      <c r="K1" s="86"/>
    </row>
    <row r="2" spans="1:16" ht="45.75" customHeight="1" x14ac:dyDescent="0.3">
      <c r="A2" s="79" t="s">
        <v>21</v>
      </c>
      <c r="B2" s="79"/>
      <c r="C2" s="79"/>
      <c r="D2" s="79"/>
      <c r="E2" s="79"/>
      <c r="F2" s="79"/>
      <c r="G2" s="79"/>
      <c r="H2" s="79"/>
    </row>
    <row r="3" spans="1:16" ht="15" customHeight="1" x14ac:dyDescent="0.3">
      <c r="A3" s="27"/>
      <c r="B3" s="27"/>
      <c r="C3" s="27"/>
      <c r="D3" s="27"/>
      <c r="E3" s="27"/>
      <c r="F3" s="27"/>
      <c r="G3" s="27"/>
      <c r="H3" s="27"/>
    </row>
    <row r="4" spans="1:16" ht="27.75" customHeight="1" x14ac:dyDescent="0.3">
      <c r="A4" s="31"/>
      <c r="B4" s="9" t="s">
        <v>13</v>
      </c>
      <c r="C4" s="7" t="s">
        <v>12</v>
      </c>
      <c r="E4" s="29"/>
      <c r="F4" s="27"/>
    </row>
    <row r="5" spans="1:16" ht="48" customHeight="1" x14ac:dyDescent="0.3">
      <c r="A5" s="30"/>
      <c r="B5" s="50" t="s">
        <v>32</v>
      </c>
      <c r="C5" s="20">
        <v>31</v>
      </c>
      <c r="D5" s="32" t="s">
        <v>7</v>
      </c>
      <c r="E5" s="83" t="s">
        <v>25</v>
      </c>
      <c r="F5" s="83"/>
      <c r="G5" s="83"/>
      <c r="H5" s="83"/>
      <c r="I5" s="83"/>
      <c r="J5" s="83"/>
      <c r="K5" s="83"/>
      <c r="O5" s="26" t="e">
        <f>VLOOKUP(B5,'Таб.7.2_НЕРЕЗ (перевірка)'!$B$5:$B$22,1,0)</f>
        <v>#N/A</v>
      </c>
    </row>
    <row r="6" spans="1:16" ht="31.2" x14ac:dyDescent="0.3">
      <c r="A6" s="27"/>
      <c r="B6" s="50" t="s">
        <v>17</v>
      </c>
      <c r="C6" s="21">
        <v>10</v>
      </c>
      <c r="D6" s="26" t="s">
        <v>7</v>
      </c>
      <c r="E6" s="83" t="s">
        <v>18</v>
      </c>
      <c r="F6" s="83"/>
      <c r="G6" s="83"/>
      <c r="H6" s="83"/>
      <c r="I6" s="83"/>
      <c r="J6" s="83"/>
      <c r="K6" s="83"/>
    </row>
    <row r="7" spans="1:16" ht="18" x14ac:dyDescent="0.3">
      <c r="B7" s="7" t="s">
        <v>9</v>
      </c>
      <c r="C7" s="20">
        <v>5000</v>
      </c>
      <c r="D7" s="26" t="s">
        <v>7</v>
      </c>
      <c r="E7" s="83" t="s">
        <v>14</v>
      </c>
      <c r="F7" s="83"/>
      <c r="G7" s="83"/>
      <c r="H7" s="83"/>
      <c r="I7" s="83"/>
      <c r="J7" s="83"/>
      <c r="K7" s="83"/>
    </row>
    <row r="8" spans="1:16" ht="18.75" customHeight="1" x14ac:dyDescent="0.3">
      <c r="B8" s="7" t="s">
        <v>6</v>
      </c>
      <c r="C8" s="8">
        <f>C7*C5</f>
        <v>155000</v>
      </c>
      <c r="D8" s="26" t="s">
        <v>7</v>
      </c>
      <c r="E8" s="82" t="s">
        <v>8</v>
      </c>
      <c r="F8" s="82"/>
      <c r="G8" s="82"/>
      <c r="H8" s="40"/>
      <c r="I8" s="40"/>
      <c r="J8" s="40"/>
      <c r="K8" s="40"/>
      <c r="O8" s="26" t="str">
        <f>VLOOKUP(B8,'Таб.7.2_НЕРЕЗ (перевірка)'!$B$5:$B$22,1,0)</f>
        <v>Сума пропозиції у грн.</v>
      </c>
    </row>
    <row r="9" spans="1:16" ht="18.75" customHeight="1" x14ac:dyDescent="0.3">
      <c r="B9" s="7" t="s">
        <v>5</v>
      </c>
      <c r="C9" s="8">
        <f>C8*C6%</f>
        <v>15500</v>
      </c>
      <c r="D9" s="26" t="s">
        <v>7</v>
      </c>
      <c r="E9" s="80" t="s">
        <v>8</v>
      </c>
      <c r="F9" s="80"/>
      <c r="G9" s="16"/>
      <c r="H9" s="40"/>
      <c r="I9" s="40"/>
      <c r="J9" s="40"/>
      <c r="K9" s="40"/>
      <c r="O9" s="26" t="str">
        <f>VLOOKUP(B9,'Таб.7.2_НЕРЕЗ (перевірка)'!$B$5:$B$22,1,0)</f>
        <v>Митні витрати</v>
      </c>
    </row>
    <row r="10" spans="1:16" ht="18.75" customHeight="1" x14ac:dyDescent="0.3">
      <c r="B10" s="7" t="s">
        <v>19</v>
      </c>
      <c r="C10" s="8">
        <f>(C8+C9)*0.2</f>
        <v>34100</v>
      </c>
      <c r="D10" s="26" t="s">
        <v>7</v>
      </c>
      <c r="E10" s="80" t="s">
        <v>8</v>
      </c>
      <c r="F10" s="80"/>
      <c r="G10" s="16"/>
      <c r="H10" s="40"/>
      <c r="I10" s="40"/>
      <c r="J10" s="40"/>
      <c r="K10" s="40"/>
      <c r="O10" s="26" t="str">
        <f>VLOOKUP(B10,'Таб.7.2_НЕРЕЗ (перевірка)'!$B$5:$B$22,1,0)</f>
        <v>ПДВ</v>
      </c>
    </row>
    <row r="11" spans="1:16" ht="31.5" customHeight="1" x14ac:dyDescent="0.3">
      <c r="B11" s="7" t="s">
        <v>10</v>
      </c>
      <c r="C11" s="8">
        <f>C10+C9+C8</f>
        <v>204600</v>
      </c>
      <c r="D11" s="26" t="s">
        <v>7</v>
      </c>
      <c r="E11" s="80" t="s">
        <v>8</v>
      </c>
      <c r="F11" s="80"/>
      <c r="G11" s="16"/>
      <c r="H11" s="40"/>
      <c r="I11" s="40"/>
      <c r="J11" s="40"/>
      <c r="K11" s="40"/>
      <c r="P11" s="28"/>
    </row>
    <row r="12" spans="1:16" ht="23.25" customHeight="1" x14ac:dyDescent="0.3">
      <c r="B12" s="7" t="s">
        <v>0</v>
      </c>
      <c r="C12" s="10">
        <v>30</v>
      </c>
      <c r="D12" s="26" t="s">
        <v>7</v>
      </c>
      <c r="E12" s="84" t="s">
        <v>24</v>
      </c>
      <c r="F12" s="84"/>
      <c r="G12" s="16"/>
      <c r="H12" s="40"/>
      <c r="I12" s="40"/>
      <c r="J12" s="40"/>
      <c r="K12" s="40"/>
      <c r="O12" s="26" t="str">
        <f>VLOOKUP(B12,'Таб.7.2_НЕРЕЗ (перевірка)'!$B$5:$B$22,1,0)</f>
        <v>Період відстрочки платежу (днів)</v>
      </c>
    </row>
    <row r="13" spans="1:16" ht="54" customHeight="1" x14ac:dyDescent="0.3">
      <c r="B13" s="3" t="s">
        <v>1</v>
      </c>
      <c r="C13" s="1">
        <v>100</v>
      </c>
      <c r="D13" s="32" t="s">
        <v>7</v>
      </c>
      <c r="E13" s="81" t="s">
        <v>23</v>
      </c>
      <c r="F13" s="81"/>
      <c r="G13" s="16"/>
      <c r="H13" s="40"/>
      <c r="I13" s="40"/>
      <c r="J13" s="40"/>
      <c r="K13" s="40"/>
      <c r="O13" s="26" t="e">
        <f>VLOOKUP(B13,'Таб.7.2_НЕРЕЗ (перевірка)'!$B$5:$B$22,1,0)</f>
        <v>#N/A</v>
      </c>
    </row>
    <row r="14" spans="1:16" ht="18.75" customHeight="1" x14ac:dyDescent="0.3">
      <c r="B14" s="3" t="s">
        <v>2</v>
      </c>
      <c r="C14" s="25">
        <v>0.14499999999999999</v>
      </c>
      <c r="D14" s="26" t="s">
        <v>7</v>
      </c>
      <c r="E14" s="80" t="s">
        <v>8</v>
      </c>
      <c r="F14" s="80"/>
      <c r="G14" s="16"/>
      <c r="H14" s="40"/>
      <c r="I14" s="40"/>
      <c r="J14" s="40"/>
      <c r="K14" s="40"/>
      <c r="O14" s="26" t="str">
        <f>VLOOKUP(B14,'Таб.7.2_НЕРЕЗ (перевірка)'!$B$5:$B$22,1,0)</f>
        <v>Ставка дисконтування, % річних</v>
      </c>
    </row>
    <row r="15" spans="1:16" ht="18" x14ac:dyDescent="0.3">
      <c r="B15" s="14" t="s">
        <v>3</v>
      </c>
      <c r="C15" s="19">
        <v>0</v>
      </c>
      <c r="D15" s="26" t="s">
        <v>11</v>
      </c>
      <c r="E15" s="41" t="s">
        <v>22</v>
      </c>
      <c r="F15" s="40"/>
      <c r="G15" s="40"/>
      <c r="H15" s="40"/>
      <c r="I15" s="40"/>
      <c r="J15" s="40"/>
      <c r="K15" s="40"/>
      <c r="O15" s="26" t="str">
        <f>VLOOKUP(B15,'Таб.7.2_НЕРЕЗ (перевірка)'!$B$5:$B$22,1,0)</f>
        <v>Процент авансу, %%</v>
      </c>
    </row>
    <row r="16" spans="1:16" ht="31.2" x14ac:dyDescent="0.3">
      <c r="B16" s="14" t="s">
        <v>33</v>
      </c>
      <c r="C16" s="8">
        <v>4345.32</v>
      </c>
      <c r="D16" s="26" t="s">
        <v>11</v>
      </c>
      <c r="E16" s="80" t="s">
        <v>8</v>
      </c>
      <c r="F16" s="80"/>
      <c r="G16" s="40"/>
      <c r="H16" s="40"/>
      <c r="I16" s="40"/>
      <c r="J16" s="40"/>
      <c r="K16" s="40"/>
      <c r="O16" s="26" t="str">
        <f>VLOOKUP(B16,'Таб.7.2_НЕРЕЗ (перевірка)'!$B$5:$B$22,1,0)</f>
        <v xml:space="preserve">Послуги декларанта з митного оформлення (1 ВМД), грн. </v>
      </c>
    </row>
    <row r="17" spans="2:15" ht="31.2" x14ac:dyDescent="0.3">
      <c r="B17" s="14" t="s">
        <v>35</v>
      </c>
      <c r="C17" s="56">
        <v>1</v>
      </c>
      <c r="D17" s="26" t="s">
        <v>11</v>
      </c>
      <c r="E17" s="41" t="s">
        <v>39</v>
      </c>
      <c r="F17" s="40"/>
      <c r="G17" s="40"/>
      <c r="H17" s="40"/>
      <c r="I17" s="40"/>
      <c r="J17" s="40"/>
      <c r="K17" s="40"/>
      <c r="O17" s="26" t="str">
        <f>VLOOKUP(B17,'Таб.7.2_НЕРЕЗ (перевірка)'!$B$5:$B$22,1,0)</f>
        <v xml:space="preserve">Кі-сть партій (митних оформлень), що планується здійснити </v>
      </c>
    </row>
    <row r="18" spans="2:15" ht="31.2" x14ac:dyDescent="0.3">
      <c r="B18" s="14" t="s">
        <v>37</v>
      </c>
      <c r="C18" s="57">
        <f>C16*C17</f>
        <v>4345.32</v>
      </c>
      <c r="D18" s="26" t="s">
        <v>11</v>
      </c>
      <c r="E18" s="80" t="s">
        <v>8</v>
      </c>
      <c r="F18" s="80"/>
      <c r="G18" s="40"/>
      <c r="H18" s="40"/>
      <c r="I18" s="40"/>
      <c r="J18" s="40"/>
      <c r="K18" s="40"/>
    </row>
    <row r="19" spans="2:15" ht="28.5" customHeight="1" x14ac:dyDescent="0.3">
      <c r="B19" s="7" t="s">
        <v>34</v>
      </c>
      <c r="C19" s="8">
        <v>1244</v>
      </c>
      <c r="D19" s="26" t="s">
        <v>11</v>
      </c>
      <c r="E19" s="41" t="s">
        <v>40</v>
      </c>
      <c r="F19" s="40"/>
      <c r="G19" s="40"/>
      <c r="H19" s="40"/>
      <c r="I19" s="40"/>
      <c r="J19" s="40"/>
      <c r="K19" s="40"/>
      <c r="O19" s="26" t="str">
        <f>VLOOKUP(B19,'Таб.7.2_НЕРЕЗ (перевірка)'!$B$5:$B$22,1,0)</f>
        <v xml:space="preserve">Послуги ЗМК (1 транспортний засіб), грн. </v>
      </c>
    </row>
    <row r="20" spans="2:15" ht="42" customHeight="1" x14ac:dyDescent="0.3">
      <c r="B20" s="7" t="s">
        <v>36</v>
      </c>
      <c r="C20" s="58">
        <v>1</v>
      </c>
      <c r="D20" s="26" t="s">
        <v>11</v>
      </c>
      <c r="E20" s="41" t="s">
        <v>22</v>
      </c>
      <c r="F20" s="40"/>
      <c r="G20" s="40"/>
      <c r="H20" s="40"/>
      <c r="I20" s="40"/>
      <c r="J20" s="40"/>
      <c r="K20" s="40"/>
      <c r="O20" s="26" t="str">
        <f>VLOOKUP(B20,'Таб.7.2_НЕРЕЗ (перевірка)'!$B$5:$B$22,1,0)</f>
        <v>Кі-сть транспортних засобів, що планується використати для заявленого обєму</v>
      </c>
    </row>
    <row r="21" spans="2:15" ht="42" customHeight="1" x14ac:dyDescent="0.3">
      <c r="B21" s="7" t="s">
        <v>38</v>
      </c>
      <c r="C21" s="57">
        <f>C20*C19</f>
        <v>1244</v>
      </c>
      <c r="D21" s="26" t="s">
        <v>11</v>
      </c>
      <c r="E21" s="80" t="s">
        <v>8</v>
      </c>
      <c r="F21" s="80"/>
      <c r="G21" s="40" t="s">
        <v>41</v>
      </c>
      <c r="H21" s="40"/>
      <c r="I21" s="40"/>
      <c r="J21" s="40"/>
      <c r="K21" s="40"/>
      <c r="O21" s="26" t="e">
        <f>VLOOKUP(B21,'Таб.7.2_НЕРЕЗ (перевірка)'!$B$5:$B$22,1,0)</f>
        <v>#N/A</v>
      </c>
    </row>
    <row r="22" spans="2:15" ht="42" customHeight="1" thickBot="1" x14ac:dyDescent="0.35">
      <c r="B22" s="54" t="s">
        <v>4</v>
      </c>
      <c r="C22" s="55">
        <f>C11+(C8*C15*(30+C13)+C8*(100%-C15)*(30-C12))*C14/365+C18+C21</f>
        <v>210189.32</v>
      </c>
      <c r="D22" s="32" t="s">
        <v>7</v>
      </c>
      <c r="E22" s="80" t="s">
        <v>8</v>
      </c>
      <c r="F22" s="80"/>
      <c r="G22" s="40"/>
      <c r="H22" s="40"/>
      <c r="I22" s="40"/>
      <c r="J22" s="40"/>
      <c r="K22" s="40"/>
    </row>
    <row r="24" spans="2:15" x14ac:dyDescent="0.3">
      <c r="C24" s="26">
        <f>C7*(((C5+C5*C6%)*0.2+C5*C6%+C5)+(C5*C15*(30+C13)+C5*(100%-C15)*(30-C12))*C14/365)+C16*C17+C20*C19</f>
        <v>210189.32</v>
      </c>
      <c r="N24" s="26">
        <f>(C22-(C16*C17+C20*C19))/(((C5+C5*C6%)*0.2+C5*C6%+C5)+(C5*C15*(30+C13)+C5*(100%-C15)*(30-C12))*C14/365)</f>
        <v>5000</v>
      </c>
    </row>
    <row r="25" spans="2:15" x14ac:dyDescent="0.3">
      <c r="C25" s="48">
        <f>C24-C22</f>
        <v>0</v>
      </c>
    </row>
    <row r="26" spans="2:15" s="51" customFormat="1" x14ac:dyDescent="0.3"/>
    <row r="27" spans="2:15" s="51" customFormat="1" ht="16.2" x14ac:dyDescent="0.35">
      <c r="B27" s="52" t="s">
        <v>16</v>
      </c>
    </row>
    <row r="29" spans="2:15" x14ac:dyDescent="0.3">
      <c r="C29" s="48"/>
    </row>
    <row r="33" spans="3:3" x14ac:dyDescent="0.3">
      <c r="C33" s="48"/>
    </row>
  </sheetData>
  <mergeCells count="16">
    <mergeCell ref="E8:G8"/>
    <mergeCell ref="F1:K1"/>
    <mergeCell ref="A2:H2"/>
    <mergeCell ref="E5:K5"/>
    <mergeCell ref="E6:K6"/>
    <mergeCell ref="E7:K7"/>
    <mergeCell ref="E16:F16"/>
    <mergeCell ref="E18:F18"/>
    <mergeCell ref="E21:F21"/>
    <mergeCell ref="E22:F22"/>
    <mergeCell ref="E9:F9"/>
    <mergeCell ref="E10:F10"/>
    <mergeCell ref="E11:F11"/>
    <mergeCell ref="E12:F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34"/>
  <sheetViews>
    <sheetView workbookViewId="0">
      <selection activeCell="C20" sqref="C20"/>
    </sheetView>
  </sheetViews>
  <sheetFormatPr defaultRowHeight="14.4" x14ac:dyDescent="0.3"/>
  <cols>
    <col min="1" max="1" width="6.5546875" style="26" customWidth="1"/>
    <col min="2" max="2" width="59.33203125" style="26" customWidth="1"/>
    <col min="3" max="3" width="27.44140625" style="26" customWidth="1"/>
    <col min="4" max="4" width="10.44140625" style="26" customWidth="1"/>
    <col min="5" max="5" width="10.6640625" style="26" bestFit="1" customWidth="1"/>
    <col min="6" max="6" width="9.109375" style="26"/>
    <col min="7" max="7" width="10" style="26" bestFit="1" customWidth="1"/>
    <col min="8" max="9" width="9.109375" style="26"/>
    <col min="10" max="10" width="46.109375" style="26" customWidth="1"/>
    <col min="11" max="11" width="14.5546875" style="26" bestFit="1" customWidth="1"/>
    <col min="12" max="12" width="14" bestFit="1" customWidth="1"/>
  </cols>
  <sheetData>
    <row r="1" spans="1:16" ht="36" customHeight="1" x14ac:dyDescent="0.3">
      <c r="B1" s="46"/>
      <c r="G1" s="77" t="s">
        <v>44</v>
      </c>
      <c r="H1" s="78"/>
      <c r="I1" s="78"/>
      <c r="J1" s="78"/>
      <c r="K1" s="78"/>
      <c r="L1" s="78"/>
      <c r="M1" s="26"/>
      <c r="N1" s="26"/>
      <c r="O1" s="26"/>
      <c r="P1" s="26"/>
    </row>
    <row r="2" spans="1:16" ht="18.75" customHeight="1" x14ac:dyDescent="0.3">
      <c r="A2" s="79" t="s">
        <v>42</v>
      </c>
      <c r="B2" s="79"/>
      <c r="C2" s="79"/>
      <c r="D2" s="79"/>
      <c r="E2" s="79"/>
      <c r="F2" s="79"/>
      <c r="G2" s="79"/>
      <c r="H2" s="79"/>
      <c r="L2" s="26"/>
      <c r="M2" s="26"/>
      <c r="N2" s="26"/>
      <c r="O2" s="26"/>
      <c r="P2" s="26"/>
    </row>
    <row r="3" spans="1:16" ht="18" x14ac:dyDescent="0.3">
      <c r="A3" s="27"/>
      <c r="B3" s="27"/>
      <c r="C3" s="27"/>
      <c r="D3" s="27"/>
      <c r="E3" s="27"/>
      <c r="F3" s="27"/>
      <c r="G3" s="27"/>
      <c r="H3" s="27"/>
      <c r="L3" s="26"/>
      <c r="M3" s="26"/>
      <c r="N3" s="26"/>
      <c r="O3" s="26"/>
      <c r="P3" s="26"/>
    </row>
    <row r="4" spans="1:16" ht="18" x14ac:dyDescent="0.3">
      <c r="A4" s="31"/>
      <c r="B4" s="36" t="s">
        <v>13</v>
      </c>
      <c r="C4" s="37" t="s">
        <v>12</v>
      </c>
      <c r="E4" s="29"/>
      <c r="F4" s="27"/>
      <c r="L4" s="26"/>
      <c r="M4" s="26"/>
      <c r="N4" s="26"/>
      <c r="O4" s="26"/>
      <c r="P4" s="26"/>
    </row>
    <row r="5" spans="1:16" ht="18" x14ac:dyDescent="0.3">
      <c r="A5" s="30"/>
      <c r="B5" s="38" t="str">
        <f>'Таб.7.1_для НЕРЕЗИДЕНТІВ'!B5</f>
        <v>USD, Євро (вибрати необхідне)</v>
      </c>
      <c r="C5" s="38">
        <f>'Таб.7.1_для НЕРЕЗИДЕНТІВ'!C5</f>
        <v>0</v>
      </c>
      <c r="D5" s="60"/>
      <c r="E5" s="80" t="s">
        <v>8</v>
      </c>
      <c r="F5" s="80"/>
      <c r="G5" s="42"/>
      <c r="H5" s="42"/>
      <c r="I5" s="42"/>
      <c r="J5" s="42"/>
      <c r="K5" s="42"/>
      <c r="L5" s="43"/>
      <c r="M5" s="26"/>
      <c r="N5" s="26"/>
      <c r="O5" s="26"/>
      <c r="P5" s="26"/>
    </row>
    <row r="6" spans="1:16" ht="18" x14ac:dyDescent="0.3">
      <c r="A6" s="27"/>
      <c r="B6" s="37" t="s">
        <v>26</v>
      </c>
      <c r="C6" s="38">
        <f>'Таб.7.1_для НЕРЕЗИДЕНТІВ'!C6</f>
        <v>0</v>
      </c>
      <c r="D6" s="60"/>
      <c r="E6" s="80" t="s">
        <v>8</v>
      </c>
      <c r="F6" s="80"/>
      <c r="G6" s="42"/>
      <c r="H6" s="42"/>
      <c r="I6" s="42"/>
      <c r="J6" s="42"/>
      <c r="K6" s="42"/>
      <c r="L6" s="42"/>
      <c r="M6" s="26"/>
      <c r="N6" s="26"/>
      <c r="O6" s="26"/>
      <c r="P6" s="26"/>
    </row>
    <row r="7" spans="1:16" ht="18" x14ac:dyDescent="0.3">
      <c r="B7" s="37" t="s">
        <v>27</v>
      </c>
      <c r="C7" s="38">
        <f>'Таб.7.1_для НЕРЕЗИДЕНТІВ'!C7</f>
        <v>0</v>
      </c>
      <c r="D7" s="60"/>
      <c r="E7" s="80" t="s">
        <v>8</v>
      </c>
      <c r="F7" s="80"/>
      <c r="G7" s="42"/>
      <c r="H7" s="42"/>
      <c r="I7" s="42"/>
      <c r="J7" s="42"/>
      <c r="K7" s="42"/>
      <c r="L7" s="43"/>
      <c r="M7" s="26"/>
      <c r="N7" s="26"/>
      <c r="O7" s="26"/>
      <c r="P7" s="26"/>
    </row>
    <row r="8" spans="1:16" ht="18" x14ac:dyDescent="0.3">
      <c r="B8" s="37" t="s">
        <v>6</v>
      </c>
      <c r="C8" s="38">
        <f>'Таб.7.1_для НЕРЕЗИДЕНТІВ'!C11</f>
        <v>0</v>
      </c>
      <c r="D8" s="60"/>
      <c r="E8" s="80" t="s">
        <v>8</v>
      </c>
      <c r="F8" s="80"/>
      <c r="G8" s="42"/>
      <c r="H8" s="42"/>
      <c r="I8" s="42"/>
      <c r="J8" s="42"/>
      <c r="K8" s="42"/>
      <c r="L8" s="42"/>
      <c r="M8" s="26"/>
      <c r="N8" s="26"/>
      <c r="O8" s="26"/>
      <c r="P8" s="26"/>
    </row>
    <row r="9" spans="1:16" ht="18" x14ac:dyDescent="0.3">
      <c r="B9" s="37" t="s">
        <v>5</v>
      </c>
      <c r="C9" s="38">
        <f>'Таб.7.1_для НЕРЕЗИДЕНТІВ'!C9</f>
        <v>0</v>
      </c>
      <c r="D9" s="60"/>
      <c r="E9" s="80" t="s">
        <v>8</v>
      </c>
      <c r="F9" s="80"/>
      <c r="G9" s="42"/>
      <c r="H9" s="42"/>
      <c r="I9" s="42"/>
      <c r="J9" s="42"/>
      <c r="N9" s="26"/>
      <c r="O9" s="26"/>
      <c r="P9" s="26"/>
    </row>
    <row r="10" spans="1:16" ht="18" x14ac:dyDescent="0.3">
      <c r="B10" s="37" t="s">
        <v>19</v>
      </c>
      <c r="C10" s="38">
        <f>'Таб.7.1_для НЕРЕЗИДЕНТІВ'!C10</f>
        <v>0</v>
      </c>
      <c r="D10" s="60"/>
      <c r="E10" s="80" t="s">
        <v>8</v>
      </c>
      <c r="F10" s="80"/>
      <c r="G10" s="40"/>
      <c r="H10" s="40"/>
      <c r="I10" s="42"/>
      <c r="J10" s="42"/>
      <c r="K10" s="42"/>
      <c r="L10" s="44"/>
      <c r="M10" s="48"/>
      <c r="N10" s="26"/>
      <c r="O10" s="26"/>
      <c r="P10" s="26"/>
    </row>
    <row r="11" spans="1:16" ht="18" x14ac:dyDescent="0.3">
      <c r="B11" s="37" t="s">
        <v>28</v>
      </c>
      <c r="C11" s="38">
        <f>'Таб.7.1_для НЕРЕЗИДЕНТІВ'!C8</f>
        <v>0</v>
      </c>
      <c r="D11" s="60"/>
      <c r="E11" s="80" t="s">
        <v>8</v>
      </c>
      <c r="F11" s="80"/>
      <c r="G11" s="40"/>
      <c r="H11" s="40"/>
      <c r="I11" s="40"/>
      <c r="J11" s="40"/>
      <c r="K11" s="40"/>
      <c r="L11" s="44"/>
      <c r="M11" s="53"/>
      <c r="N11" s="26"/>
      <c r="O11" s="28"/>
      <c r="P11" s="28"/>
    </row>
    <row r="12" spans="1:16" s="26" customFormat="1" ht="31.2" x14ac:dyDescent="0.3">
      <c r="B12" s="37" t="str">
        <f>'Таб.7.1_для НЕРЕЗИДЕНТІВ'!B19</f>
        <v xml:space="preserve">Кі-сть партій (митних оформлень), що планується здійснити </v>
      </c>
      <c r="C12" s="59">
        <f>'Таб.7.1_для НЕРЕЗИДЕНТІВ'!C19</f>
        <v>0</v>
      </c>
      <c r="D12" s="60"/>
      <c r="E12" s="80" t="s">
        <v>8</v>
      </c>
      <c r="F12" s="80"/>
      <c r="G12" s="40"/>
      <c r="H12" s="40"/>
      <c r="I12" s="40"/>
      <c r="J12" s="40"/>
      <c r="K12" s="70"/>
      <c r="L12" s="44"/>
      <c r="O12" s="28"/>
      <c r="P12" s="28"/>
    </row>
    <row r="13" spans="1:16" s="26" customFormat="1" ht="15.6" x14ac:dyDescent="0.3">
      <c r="B13" s="37" t="str">
        <f>'Таб.7.1_для НЕРЕЗИДЕНТІВ'!B18</f>
        <v xml:space="preserve">Послуги декларанта з митного оформлення (1 ВМД), грн. </v>
      </c>
      <c r="C13" s="59">
        <f>'Таб.7.1_для НЕРЕЗИДЕНТІВ'!C18</f>
        <v>6996.17</v>
      </c>
      <c r="D13" s="60"/>
      <c r="E13" s="80" t="s">
        <v>8</v>
      </c>
      <c r="F13" s="80"/>
      <c r="G13" s="40"/>
      <c r="H13" s="40"/>
      <c r="I13" s="40"/>
      <c r="J13" s="40"/>
      <c r="K13" s="40"/>
      <c r="L13" s="44"/>
      <c r="O13" s="28"/>
      <c r="P13" s="28"/>
    </row>
    <row r="14" spans="1:16" s="26" customFormat="1" ht="31.2" x14ac:dyDescent="0.3">
      <c r="B14" s="37" t="str">
        <f>'Таб.7.1_для НЕРЕЗИДЕНТІВ'!B22</f>
        <v>Кі-сть транспортних засобів, що планується використати для заявленого обєму</v>
      </c>
      <c r="C14" s="59">
        <f>'Таб.7.1_для НЕРЕЗИДЕНТІВ'!C22</f>
        <v>0</v>
      </c>
      <c r="D14" s="60"/>
      <c r="E14" s="80" t="s">
        <v>8</v>
      </c>
      <c r="F14" s="80"/>
      <c r="G14" s="40"/>
      <c r="H14" s="40"/>
      <c r="I14" s="40"/>
      <c r="J14" s="40"/>
      <c r="K14" s="40"/>
      <c r="L14" s="44"/>
      <c r="O14" s="28"/>
      <c r="P14" s="28"/>
    </row>
    <row r="15" spans="1:16" s="26" customFormat="1" ht="15.6" x14ac:dyDescent="0.3">
      <c r="B15" s="37" t="str">
        <f>'Таб.7.1_для НЕРЕЗИДЕНТІВ'!B21</f>
        <v xml:space="preserve">Послуги ЗМК (1 транспортний засіб), грн. </v>
      </c>
      <c r="C15" s="59">
        <f>'Таб.7.1_для НЕРЕЗИДЕНТІВ'!C21</f>
        <v>1244</v>
      </c>
      <c r="D15" s="60"/>
      <c r="E15" s="80" t="s">
        <v>8</v>
      </c>
      <c r="F15" s="80"/>
      <c r="G15" s="40"/>
      <c r="H15" s="40"/>
      <c r="I15" s="40"/>
      <c r="J15" s="40"/>
      <c r="K15" s="40"/>
      <c r="L15" s="44"/>
      <c r="O15" s="28"/>
      <c r="P15" s="28"/>
    </row>
    <row r="16" spans="1:16" ht="18" x14ac:dyDescent="0.3">
      <c r="B16" s="37" t="s">
        <v>0</v>
      </c>
      <c r="C16" s="62">
        <f>'Таб.7.1_для НЕРЕЗИДЕНТІВ'!C15</f>
        <v>30</v>
      </c>
      <c r="D16" s="60"/>
      <c r="E16" s="80" t="s">
        <v>8</v>
      </c>
      <c r="F16" s="80"/>
      <c r="G16" s="40"/>
      <c r="H16" s="40"/>
      <c r="I16" s="40"/>
      <c r="J16" s="40"/>
      <c r="K16" s="40"/>
      <c r="L16" s="44"/>
      <c r="M16" s="48"/>
      <c r="N16" s="26"/>
      <c r="O16" s="26"/>
      <c r="P16" s="26"/>
    </row>
    <row r="17" spans="1:16" ht="31.2" x14ac:dyDescent="0.3">
      <c r="B17" s="35" t="s">
        <v>50</v>
      </c>
      <c r="C17" s="38">
        <f>'Таб.7.1_для НЕРЕЗИДЕНТІВ'!C14</f>
        <v>0</v>
      </c>
      <c r="D17" s="60"/>
      <c r="E17" s="80" t="s">
        <v>8</v>
      </c>
      <c r="F17" s="80"/>
      <c r="G17" s="40"/>
      <c r="H17" s="40"/>
      <c r="I17" s="40"/>
      <c r="J17" s="40"/>
      <c r="K17" s="40"/>
      <c r="L17" s="44"/>
      <c r="M17" s="26"/>
      <c r="N17" s="26"/>
      <c r="O17" s="26"/>
      <c r="P17" s="26"/>
    </row>
    <row r="18" spans="1:16" ht="18" x14ac:dyDescent="0.3">
      <c r="B18" s="35" t="s">
        <v>2</v>
      </c>
      <c r="C18" s="25">
        <f>'Таб.7.1_для НЕРЕЗИДЕНТІВ'!C17</f>
        <v>0</v>
      </c>
      <c r="D18" s="60"/>
      <c r="E18" s="80" t="s">
        <v>8</v>
      </c>
      <c r="F18" s="80"/>
      <c r="G18" s="40"/>
      <c r="H18" s="40"/>
      <c r="I18" s="40"/>
      <c r="J18" s="40"/>
      <c r="K18" s="40"/>
      <c r="L18" s="44"/>
      <c r="M18" s="26"/>
      <c r="N18" s="26"/>
      <c r="O18" s="26"/>
      <c r="P18" s="26"/>
    </row>
    <row r="19" spans="1:16" ht="18.600000000000001" thickBot="1" x14ac:dyDescent="0.35">
      <c r="B19" s="39" t="s">
        <v>3</v>
      </c>
      <c r="C19" s="47">
        <f>'Таб.7.1_для НЕРЕЗИДЕНТІВ'!C13</f>
        <v>0</v>
      </c>
      <c r="D19" s="60"/>
      <c r="E19" s="80" t="s">
        <v>8</v>
      </c>
      <c r="F19" s="80"/>
      <c r="G19" s="40"/>
      <c r="H19" s="40"/>
      <c r="I19" s="40"/>
      <c r="J19" s="40"/>
      <c r="K19" s="40"/>
      <c r="L19" s="41"/>
      <c r="M19" s="26"/>
      <c r="N19" s="26"/>
      <c r="O19" s="26"/>
      <c r="P19" s="26"/>
    </row>
    <row r="20" spans="1:16" ht="21.6" thickBot="1" x14ac:dyDescent="0.35">
      <c r="B20" s="45" t="s">
        <v>29</v>
      </c>
      <c r="C20" s="49">
        <v>33873276.582588971</v>
      </c>
      <c r="D20" s="60"/>
      <c r="E20" s="41" t="s">
        <v>30</v>
      </c>
      <c r="F20" s="41"/>
      <c r="G20" s="40"/>
      <c r="H20" s="40"/>
      <c r="I20" s="40"/>
      <c r="J20" s="40"/>
      <c r="K20" s="40"/>
      <c r="L20" s="44"/>
      <c r="M20" s="26"/>
      <c r="N20" s="26"/>
      <c r="O20" s="26"/>
      <c r="P20" s="26"/>
    </row>
    <row r="21" spans="1:16" ht="16.2" thickBot="1" x14ac:dyDescent="0.35">
      <c r="E21" s="83"/>
      <c r="F21" s="83"/>
      <c r="G21" s="83"/>
      <c r="H21" s="83"/>
      <c r="I21" s="83"/>
      <c r="J21" s="83"/>
      <c r="K21" s="83"/>
      <c r="L21" s="43"/>
    </row>
    <row r="22" spans="1:16" ht="57" customHeight="1" thickBot="1" x14ac:dyDescent="0.35">
      <c r="B22" s="34" t="s">
        <v>31</v>
      </c>
      <c r="C22" s="33" t="e">
        <f>(C20-(C13*C12+C14*C15))/((C5+(C5*C6%))*1.2+C5*(100%-C19)*C17*C18/365+C5*(100%-C19)*C16*C18/365)</f>
        <v>#DIV/0!</v>
      </c>
      <c r="E22" s="87" t="s">
        <v>8</v>
      </c>
      <c r="F22" s="87"/>
      <c r="G22" s="73"/>
      <c r="H22" s="73"/>
      <c r="I22" s="73"/>
      <c r="J22" s="74"/>
      <c r="K22" s="73"/>
      <c r="L22" s="42"/>
      <c r="M22" s="26"/>
      <c r="N22" s="26"/>
    </row>
    <row r="24" spans="1:16" x14ac:dyDescent="0.3">
      <c r="A24" s="51"/>
      <c r="B24" s="51"/>
      <c r="C24" s="51"/>
      <c r="D24" s="51"/>
      <c r="E24" s="71"/>
      <c r="F24" s="72"/>
      <c r="G24" s="51"/>
      <c r="H24" s="51"/>
      <c r="I24" s="51"/>
      <c r="J24" s="51"/>
      <c r="K24" s="51"/>
      <c r="L24" s="51"/>
    </row>
    <row r="25" spans="1:16" ht="16.2" x14ac:dyDescent="0.35">
      <c r="A25" s="51"/>
      <c r="B25" s="52" t="s">
        <v>16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6" x14ac:dyDescent="0.3">
      <c r="G26" s="48"/>
      <c r="L26" s="26"/>
    </row>
    <row r="34" spans="3:3" x14ac:dyDescent="0.3">
      <c r="C34" s="26">
        <v>2</v>
      </c>
    </row>
  </sheetData>
  <mergeCells count="19">
    <mergeCell ref="E7:F7"/>
    <mergeCell ref="E10:F10"/>
    <mergeCell ref="E11:F11"/>
    <mergeCell ref="E22:F22"/>
    <mergeCell ref="A2:H2"/>
    <mergeCell ref="E8:F8"/>
    <mergeCell ref="E9:F9"/>
    <mergeCell ref="G1:L1"/>
    <mergeCell ref="E21:K21"/>
    <mergeCell ref="E16:F16"/>
    <mergeCell ref="E17:F17"/>
    <mergeCell ref="E18:F18"/>
    <mergeCell ref="E19:F19"/>
    <mergeCell ref="E12:F12"/>
    <mergeCell ref="E13:F13"/>
    <mergeCell ref="E14:F14"/>
    <mergeCell ref="E15:F15"/>
    <mergeCell ref="E5:F5"/>
    <mergeCell ref="E6:F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P27"/>
  <sheetViews>
    <sheetView showGridLines="0" workbookViewId="0">
      <selection activeCell="C19" sqref="C19"/>
    </sheetView>
  </sheetViews>
  <sheetFormatPr defaultColWidth="9.109375" defaultRowHeight="14.4" x14ac:dyDescent="0.3"/>
  <cols>
    <col min="1" max="1" width="6.5546875" style="26" customWidth="1"/>
    <col min="2" max="2" width="48.6640625" style="26" customWidth="1"/>
    <col min="3" max="3" width="27.44140625" style="26" customWidth="1"/>
    <col min="4" max="4" width="4.6640625" style="26" customWidth="1"/>
    <col min="5" max="5" width="9.109375" style="26"/>
    <col min="6" max="6" width="12.5546875" style="26" customWidth="1"/>
    <col min="7" max="10" width="9.109375" style="26"/>
    <col min="11" max="11" width="11.5546875" style="26" customWidth="1"/>
    <col min="12" max="16384" width="9.109375" style="26"/>
  </cols>
  <sheetData>
    <row r="1" spans="1:16" ht="31.5" customHeight="1" x14ac:dyDescent="0.3">
      <c r="B1" s="46" t="s">
        <v>15</v>
      </c>
      <c r="F1" s="85" t="s">
        <v>20</v>
      </c>
      <c r="G1" s="86"/>
      <c r="H1" s="86"/>
      <c r="I1" s="86"/>
      <c r="J1" s="86"/>
      <c r="K1" s="86"/>
    </row>
    <row r="2" spans="1:16" ht="45.75" customHeight="1" x14ac:dyDescent="0.3">
      <c r="A2" s="79" t="s">
        <v>21</v>
      </c>
      <c r="B2" s="79"/>
      <c r="C2" s="79"/>
      <c r="D2" s="79"/>
      <c r="E2" s="79"/>
      <c r="F2" s="79"/>
      <c r="G2" s="79"/>
      <c r="H2" s="79"/>
    </row>
    <row r="3" spans="1:16" ht="15" customHeight="1" x14ac:dyDescent="0.3">
      <c r="A3" s="27"/>
      <c r="B3" s="27"/>
      <c r="C3" s="27"/>
      <c r="D3" s="27"/>
      <c r="E3" s="27"/>
      <c r="F3" s="27"/>
      <c r="G3" s="27"/>
      <c r="H3" s="27"/>
    </row>
    <row r="4" spans="1:16" ht="27.75" customHeight="1" x14ac:dyDescent="0.3">
      <c r="A4" s="31"/>
      <c r="B4" s="9" t="s">
        <v>13</v>
      </c>
      <c r="C4" s="7" t="s">
        <v>12</v>
      </c>
      <c r="E4" s="29"/>
      <c r="F4" s="27"/>
    </row>
    <row r="5" spans="1:16" ht="48" customHeight="1" x14ac:dyDescent="0.3">
      <c r="A5" s="30"/>
      <c r="B5" s="50" t="s">
        <v>32</v>
      </c>
      <c r="C5" s="20">
        <v>25</v>
      </c>
      <c r="D5" s="32" t="s">
        <v>7</v>
      </c>
      <c r="E5" s="83" t="s">
        <v>25</v>
      </c>
      <c r="F5" s="83"/>
      <c r="G5" s="83"/>
      <c r="H5" s="83"/>
      <c r="I5" s="83"/>
      <c r="J5" s="83"/>
      <c r="K5" s="83"/>
    </row>
    <row r="6" spans="1:16" ht="31.2" x14ac:dyDescent="0.3">
      <c r="A6" s="27"/>
      <c r="B6" s="50" t="s">
        <v>17</v>
      </c>
      <c r="C6" s="21">
        <v>10</v>
      </c>
      <c r="D6" s="26" t="s">
        <v>7</v>
      </c>
      <c r="E6" s="83" t="s">
        <v>18</v>
      </c>
      <c r="F6" s="83"/>
      <c r="G6" s="83"/>
      <c r="H6" s="83"/>
      <c r="I6" s="83"/>
      <c r="J6" s="83"/>
      <c r="K6" s="83"/>
    </row>
    <row r="7" spans="1:16" ht="18" x14ac:dyDescent="0.3">
      <c r="B7" s="7" t="s">
        <v>9</v>
      </c>
      <c r="C7" s="20">
        <v>12000</v>
      </c>
      <c r="D7" s="26" t="s">
        <v>7</v>
      </c>
      <c r="E7" s="83" t="s">
        <v>14</v>
      </c>
      <c r="F7" s="83"/>
      <c r="G7" s="83"/>
      <c r="H7" s="83"/>
      <c r="I7" s="83"/>
      <c r="J7" s="83"/>
      <c r="K7" s="83"/>
    </row>
    <row r="8" spans="1:16" ht="18.75" customHeight="1" x14ac:dyDescent="0.3">
      <c r="B8" s="7" t="s">
        <v>6</v>
      </c>
      <c r="C8" s="8">
        <f>C7*C5</f>
        <v>300000</v>
      </c>
      <c r="D8" s="26" t="s">
        <v>7</v>
      </c>
      <c r="E8" s="82" t="s">
        <v>8</v>
      </c>
      <c r="F8" s="82"/>
      <c r="G8" s="82"/>
      <c r="H8" s="40"/>
      <c r="I8" s="40"/>
      <c r="J8" s="40"/>
      <c r="K8" s="40"/>
    </row>
    <row r="9" spans="1:16" ht="18.75" customHeight="1" x14ac:dyDescent="0.3">
      <c r="B9" s="7" t="s">
        <v>5</v>
      </c>
      <c r="C9" s="8">
        <f>C8*C6%</f>
        <v>30000</v>
      </c>
      <c r="D9" s="26" t="s">
        <v>7</v>
      </c>
      <c r="E9" s="80" t="s">
        <v>8</v>
      </c>
      <c r="F9" s="80"/>
      <c r="G9" s="16"/>
      <c r="H9" s="40"/>
      <c r="I9" s="40"/>
      <c r="J9" s="40"/>
      <c r="K9" s="40"/>
    </row>
    <row r="10" spans="1:16" ht="18.75" customHeight="1" x14ac:dyDescent="0.3">
      <c r="B10" s="7" t="s">
        <v>19</v>
      </c>
      <c r="C10" s="8">
        <f>(C8+C9)*0.2</f>
        <v>66000</v>
      </c>
      <c r="D10" s="26" t="s">
        <v>7</v>
      </c>
      <c r="E10" s="80" t="s">
        <v>8</v>
      </c>
      <c r="F10" s="80"/>
      <c r="G10" s="16"/>
      <c r="H10" s="40"/>
      <c r="I10" s="40"/>
      <c r="J10" s="40"/>
      <c r="K10" s="40"/>
    </row>
    <row r="11" spans="1:16" ht="31.5" customHeight="1" x14ac:dyDescent="0.3">
      <c r="B11" s="7" t="s">
        <v>10</v>
      </c>
      <c r="C11" s="8">
        <f>C10+C9+C8</f>
        <v>396000</v>
      </c>
      <c r="D11" s="26" t="s">
        <v>7</v>
      </c>
      <c r="E11" s="80" t="s">
        <v>8</v>
      </c>
      <c r="F11" s="80"/>
      <c r="G11" s="16"/>
      <c r="H11" s="40"/>
      <c r="I11" s="40"/>
      <c r="J11" s="40"/>
      <c r="K11" s="40"/>
      <c r="O11" s="28"/>
      <c r="P11" s="28"/>
    </row>
    <row r="12" spans="1:16" ht="23.25" customHeight="1" x14ac:dyDescent="0.3">
      <c r="B12" s="7" t="s">
        <v>0</v>
      </c>
      <c r="C12" s="10">
        <v>30</v>
      </c>
      <c r="D12" s="26" t="s">
        <v>7</v>
      </c>
      <c r="E12" s="84" t="s">
        <v>24</v>
      </c>
      <c r="F12" s="84"/>
      <c r="G12" s="16"/>
      <c r="H12" s="40"/>
      <c r="I12" s="40"/>
      <c r="J12" s="40"/>
      <c r="K12" s="40"/>
    </row>
    <row r="13" spans="1:16" ht="54" customHeight="1" x14ac:dyDescent="0.3">
      <c r="B13" s="3" t="s">
        <v>1</v>
      </c>
      <c r="C13" s="1">
        <v>100</v>
      </c>
      <c r="D13" s="32" t="s">
        <v>7</v>
      </c>
      <c r="E13" s="81" t="s">
        <v>23</v>
      </c>
      <c r="F13" s="81"/>
      <c r="G13" s="16"/>
      <c r="H13" s="40"/>
      <c r="I13" s="40"/>
      <c r="J13" s="40"/>
      <c r="K13" s="40"/>
    </row>
    <row r="14" spans="1:16" ht="18.75" customHeight="1" x14ac:dyDescent="0.3">
      <c r="B14" s="3" t="s">
        <v>2</v>
      </c>
      <c r="C14" s="25">
        <v>0.14499999999999999</v>
      </c>
      <c r="D14" s="26" t="s">
        <v>7</v>
      </c>
      <c r="E14" s="80" t="s">
        <v>8</v>
      </c>
      <c r="F14" s="80"/>
      <c r="G14" s="16"/>
      <c r="H14" s="40"/>
      <c r="I14" s="40"/>
      <c r="J14" s="40"/>
      <c r="K14" s="40"/>
    </row>
    <row r="15" spans="1:16" ht="18.600000000000001" thickBot="1" x14ac:dyDescent="0.35">
      <c r="B15" s="14" t="s">
        <v>3</v>
      </c>
      <c r="C15" s="19">
        <v>0.25</v>
      </c>
      <c r="D15" s="26" t="s">
        <v>11</v>
      </c>
      <c r="E15" s="41" t="s">
        <v>22</v>
      </c>
      <c r="F15" s="40"/>
      <c r="G15" s="40"/>
      <c r="H15" s="40"/>
      <c r="I15" s="40"/>
      <c r="J15" s="40"/>
      <c r="K15" s="40"/>
    </row>
    <row r="16" spans="1:16" ht="38.25" customHeight="1" thickBot="1" x14ac:dyDescent="0.35">
      <c r="B16" s="12" t="s">
        <v>4</v>
      </c>
      <c r="C16" s="13">
        <v>399873.28767123289</v>
      </c>
      <c r="D16" s="32" t="s">
        <v>7</v>
      </c>
      <c r="E16" s="80" t="s">
        <v>8</v>
      </c>
      <c r="F16" s="80"/>
      <c r="G16" s="40"/>
      <c r="H16" s="40"/>
      <c r="I16" s="40"/>
      <c r="J16" s="40"/>
      <c r="K16" s="40"/>
    </row>
    <row r="17" spans="2:5" x14ac:dyDescent="0.3">
      <c r="C17" s="26">
        <v>1666138.6986301369</v>
      </c>
    </row>
    <row r="19" spans="2:5" x14ac:dyDescent="0.3">
      <c r="C19" s="26">
        <f>C7*((C5+C5*C6%)*0.2+C5*C6%+C5+(C5*C15*(30+C13)+C5*(100%-C15)*(30-C12))*C14/365)</f>
        <v>399873.28767123289</v>
      </c>
      <c r="E19" s="26">
        <f>C16/((C5+C5*C6%)*0.2+C5*C6%+C5+(C5*C15*(30+C13)+C5*(100%-C15)*(30-C12))*C14/365)</f>
        <v>12000</v>
      </c>
    </row>
    <row r="20" spans="2:5" s="51" customFormat="1" x14ac:dyDescent="0.3"/>
    <row r="21" spans="2:5" s="51" customFormat="1" ht="16.2" x14ac:dyDescent="0.35">
      <c r="B21" s="52" t="s">
        <v>16</v>
      </c>
    </row>
    <row r="23" spans="2:5" x14ac:dyDescent="0.3">
      <c r="C23" s="48"/>
    </row>
    <row r="27" spans="2:5" x14ac:dyDescent="0.3">
      <c r="C27" s="48"/>
    </row>
  </sheetData>
  <mergeCells count="13">
    <mergeCell ref="E16:F16"/>
    <mergeCell ref="E9:F9"/>
    <mergeCell ref="E10:F10"/>
    <mergeCell ref="E11:F11"/>
    <mergeCell ref="E12:F12"/>
    <mergeCell ref="E13:F13"/>
    <mergeCell ref="E14:F14"/>
    <mergeCell ref="E8:G8"/>
    <mergeCell ref="F1:K1"/>
    <mergeCell ref="A2:H2"/>
    <mergeCell ref="E5:K5"/>
    <mergeCell ref="E6:K6"/>
    <mergeCell ref="E7:K7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34B12F5D3FEE4ABE0928B5092E1F51" ma:contentTypeVersion="12" ma:contentTypeDescription="Create a new document." ma:contentTypeScope="" ma:versionID="c6b031072c4b5d797af42d28e7fcf23f">
  <xsd:schema xmlns:xsd="http://www.w3.org/2001/XMLSchema" xmlns:xs="http://www.w3.org/2001/XMLSchema" xmlns:p="http://schemas.microsoft.com/office/2006/metadata/properties" xmlns:ns3="39bbcf29-6884-4475-899c-48f7718a6b7c" xmlns:ns4="fc05d96b-f99f-4529-83f5-91efe78207a3" targetNamespace="http://schemas.microsoft.com/office/2006/metadata/properties" ma:root="true" ma:fieldsID="c59f34a156578d1c4a4954dd1a597620" ns3:_="" ns4:_="">
    <xsd:import namespace="39bbcf29-6884-4475-899c-48f7718a6b7c"/>
    <xsd:import namespace="fc05d96b-f99f-4529-83f5-91efe78207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bcf29-6884-4475-899c-48f7718a6b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05d96b-f99f-4529-83f5-91efe78207a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A59079-4263-4D24-B415-FF94996C303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9DDE84-8B65-4BAD-90C9-414CC573D4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bbcf29-6884-4475-899c-48f7718a6b7c"/>
    <ds:schemaRef ds:uri="fc05d96b-f99f-4529-83f5-91efe78207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18DFF6-02EC-44C0-BD04-FB6EE5015CCF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fc05d96b-f99f-4529-83f5-91efe78207a3"/>
    <ds:schemaRef ds:uri="http://purl.org/dc/elements/1.1/"/>
    <ds:schemaRef ds:uri="http://schemas.microsoft.com/office/2006/metadata/properties"/>
    <ds:schemaRef ds:uri="39bbcf29-6884-4475-899c-48f7718a6b7c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4</vt:i4>
      </vt:variant>
    </vt:vector>
  </HeadingPairs>
  <TitlesOfParts>
    <vt:vector size="4" baseType="lpstr">
      <vt:lpstr>Таб.7.1_для НЕРЕЗИДЕНТІВ</vt:lpstr>
      <vt:lpstr>Таб.6.1_для НЕРЕЗИДЕНТІВ (2)</vt:lpstr>
      <vt:lpstr>Таб.7.2_НЕРЕЗ (перевірка)</vt:lpstr>
      <vt:lpstr>Таблиця 6.1_для нерезиденті (2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zavadska</dc:creator>
  <cp:lastModifiedBy>Цугурян Неллі</cp:lastModifiedBy>
  <cp:lastPrinted>2023-01-24T08:01:06Z</cp:lastPrinted>
  <dcterms:created xsi:type="dcterms:W3CDTF">2016-07-29T12:44:48Z</dcterms:created>
  <dcterms:modified xsi:type="dcterms:W3CDTF">2023-03-13T11:36:59Z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0x0101004034B12F5D3FEE4ABE0928B5092E1F51</vt:lpwstr>
  </property>
</Properties>
</file>